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oeconomicsas-my.sharepoint.com/personal/fgr_osloeconomics_no/Documents/"/>
    </mc:Choice>
  </mc:AlternateContent>
  <xr:revisionPtr revIDLastSave="144" documentId="8_{6054E2E9-682D-4426-842B-CDB62EA9305A}" xr6:coauthVersionLast="47" xr6:coauthVersionMax="47" xr10:uidLastSave="{F4E64ED6-048F-4443-9A03-8437C9645797}"/>
  <bookViews>
    <workbookView xWindow="-120" yWindow="-120" windowWidth="29040" windowHeight="15840" activeTab="4" xr2:uid="{F65B8473-15C5-4A25-97A5-3C6B0ADA79BF}"/>
  </bookViews>
  <sheets>
    <sheet name="Dagens modell" sheetId="6" r:id="rId1"/>
    <sheet name="Premiss" sheetId="1" r:id="rId2"/>
    <sheet name="Modell 1a" sheetId="2" r:id="rId3"/>
    <sheet name="Modell 1b" sheetId="3" r:id="rId4"/>
    <sheet name="Modell 2a" sheetId="4" r:id="rId5"/>
    <sheet name="Modell 2b" sheetId="5" r:id="rId6"/>
    <sheet name="Modell 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9" i="3" l="1"/>
  <c r="AI59" i="5"/>
  <c r="AI59" i="7"/>
  <c r="AI59" i="2"/>
  <c r="AL59" i="7"/>
  <c r="AK59" i="7"/>
  <c r="AL4" i="7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3" i="7"/>
  <c r="AK57" i="3"/>
  <c r="AL57" i="3" s="1"/>
  <c r="AK56" i="3"/>
  <c r="AL56" i="3" s="1"/>
  <c r="AK55" i="3"/>
  <c r="AL55" i="3" s="1"/>
  <c r="AK54" i="3"/>
  <c r="AL54" i="3" s="1"/>
  <c r="AK53" i="3"/>
  <c r="AL53" i="3" s="1"/>
  <c r="AK52" i="3"/>
  <c r="AL52" i="3" s="1"/>
  <c r="AK51" i="3"/>
  <c r="AL51" i="3" s="1"/>
  <c r="AK50" i="3"/>
  <c r="AL50" i="3" s="1"/>
  <c r="AK49" i="3"/>
  <c r="AL49" i="3" s="1"/>
  <c r="AK48" i="3"/>
  <c r="AL48" i="3" s="1"/>
  <c r="AK47" i="3"/>
  <c r="AL47" i="3" s="1"/>
  <c r="AK46" i="3"/>
  <c r="AL46" i="3" s="1"/>
  <c r="AK45" i="3"/>
  <c r="AL45" i="3" s="1"/>
  <c r="AK44" i="3"/>
  <c r="AL44" i="3" s="1"/>
  <c r="AK43" i="3"/>
  <c r="AL43" i="3" s="1"/>
  <c r="AK42" i="3"/>
  <c r="AL42" i="3" s="1"/>
  <c r="AK41" i="3"/>
  <c r="AL41" i="3" s="1"/>
  <c r="AK40" i="3"/>
  <c r="AL40" i="3" s="1"/>
  <c r="AK39" i="3"/>
  <c r="AL39" i="3" s="1"/>
  <c r="AK38" i="3"/>
  <c r="AL38" i="3" s="1"/>
  <c r="AK37" i="3"/>
  <c r="AL37" i="3" s="1"/>
  <c r="AK36" i="3"/>
  <c r="AL36" i="3" s="1"/>
  <c r="AK35" i="3"/>
  <c r="AL35" i="3" s="1"/>
  <c r="AK34" i="3"/>
  <c r="AL34" i="3" s="1"/>
  <c r="AK33" i="3"/>
  <c r="AL33" i="3" s="1"/>
  <c r="AK32" i="3"/>
  <c r="AL32" i="3" s="1"/>
  <c r="AK31" i="3"/>
  <c r="AL31" i="3" s="1"/>
  <c r="AK30" i="3"/>
  <c r="AL30" i="3" s="1"/>
  <c r="AK29" i="3"/>
  <c r="AL29" i="3" s="1"/>
  <c r="AK28" i="3"/>
  <c r="AL28" i="3" s="1"/>
  <c r="AK27" i="3"/>
  <c r="AL27" i="3" s="1"/>
  <c r="AK26" i="3"/>
  <c r="AL26" i="3" s="1"/>
  <c r="AK25" i="3"/>
  <c r="AL25" i="3" s="1"/>
  <c r="AK24" i="3"/>
  <c r="AL24" i="3" s="1"/>
  <c r="AK23" i="3"/>
  <c r="AL23" i="3" s="1"/>
  <c r="AK22" i="3"/>
  <c r="AL22" i="3" s="1"/>
  <c r="AK21" i="3"/>
  <c r="AL21" i="3" s="1"/>
  <c r="AK20" i="3"/>
  <c r="AL20" i="3" s="1"/>
  <c r="AK19" i="3"/>
  <c r="AL19" i="3" s="1"/>
  <c r="AK18" i="3"/>
  <c r="AL18" i="3" s="1"/>
  <c r="AK17" i="3"/>
  <c r="AL17" i="3" s="1"/>
  <c r="AK16" i="3"/>
  <c r="AL16" i="3" s="1"/>
  <c r="AK15" i="3"/>
  <c r="AL15" i="3" s="1"/>
  <c r="AK14" i="3"/>
  <c r="AL14" i="3" s="1"/>
  <c r="AK13" i="3"/>
  <c r="AL13" i="3" s="1"/>
  <c r="AK12" i="3"/>
  <c r="AL12" i="3" s="1"/>
  <c r="AK11" i="3"/>
  <c r="AL11" i="3" s="1"/>
  <c r="AK10" i="3"/>
  <c r="AL10" i="3" s="1"/>
  <c r="AK9" i="3"/>
  <c r="AL9" i="3" s="1"/>
  <c r="AK8" i="3"/>
  <c r="AL8" i="3" s="1"/>
  <c r="AK7" i="3"/>
  <c r="AL7" i="3" s="1"/>
  <c r="AK6" i="3"/>
  <c r="AL6" i="3" s="1"/>
  <c r="AK5" i="3"/>
  <c r="AL5" i="3" s="1"/>
  <c r="AK4" i="3"/>
  <c r="AL4" i="3" s="1"/>
  <c r="AK3" i="3"/>
  <c r="AK57" i="5"/>
  <c r="AL57" i="5" s="1"/>
  <c r="AK56" i="5"/>
  <c r="AL56" i="5" s="1"/>
  <c r="AK55" i="5"/>
  <c r="AL55" i="5" s="1"/>
  <c r="AK54" i="5"/>
  <c r="AL54" i="5" s="1"/>
  <c r="AK53" i="5"/>
  <c r="AL53" i="5" s="1"/>
  <c r="AK52" i="5"/>
  <c r="AL52" i="5" s="1"/>
  <c r="AK51" i="5"/>
  <c r="AL51" i="5" s="1"/>
  <c r="AK50" i="5"/>
  <c r="AL50" i="5" s="1"/>
  <c r="AK49" i="5"/>
  <c r="AL49" i="5" s="1"/>
  <c r="AK48" i="5"/>
  <c r="AL48" i="5" s="1"/>
  <c r="AK47" i="5"/>
  <c r="AL47" i="5" s="1"/>
  <c r="AK46" i="5"/>
  <c r="AL46" i="5" s="1"/>
  <c r="AK45" i="5"/>
  <c r="AL45" i="5" s="1"/>
  <c r="AK44" i="5"/>
  <c r="AL44" i="5" s="1"/>
  <c r="AK43" i="5"/>
  <c r="AL43" i="5" s="1"/>
  <c r="AK42" i="5"/>
  <c r="AL42" i="5" s="1"/>
  <c r="AK41" i="5"/>
  <c r="AL41" i="5" s="1"/>
  <c r="AK40" i="5"/>
  <c r="AL40" i="5" s="1"/>
  <c r="AK39" i="5"/>
  <c r="AL39" i="5" s="1"/>
  <c r="AK38" i="5"/>
  <c r="AL38" i="5" s="1"/>
  <c r="AK37" i="5"/>
  <c r="AL37" i="5" s="1"/>
  <c r="AK36" i="5"/>
  <c r="AL36" i="5" s="1"/>
  <c r="AK35" i="5"/>
  <c r="AL35" i="5" s="1"/>
  <c r="AK34" i="5"/>
  <c r="AL34" i="5" s="1"/>
  <c r="AK33" i="5"/>
  <c r="AL33" i="5" s="1"/>
  <c r="AK32" i="5"/>
  <c r="AL32" i="5" s="1"/>
  <c r="AK31" i="5"/>
  <c r="AL31" i="5" s="1"/>
  <c r="AK30" i="5"/>
  <c r="AL30" i="5" s="1"/>
  <c r="AK29" i="5"/>
  <c r="AL29" i="5" s="1"/>
  <c r="AK28" i="5"/>
  <c r="AL28" i="5" s="1"/>
  <c r="AK27" i="5"/>
  <c r="AL27" i="5" s="1"/>
  <c r="AK26" i="5"/>
  <c r="AL26" i="5" s="1"/>
  <c r="AK25" i="5"/>
  <c r="AL25" i="5" s="1"/>
  <c r="AK24" i="5"/>
  <c r="AL24" i="5" s="1"/>
  <c r="AK23" i="5"/>
  <c r="AL23" i="5" s="1"/>
  <c r="AK22" i="5"/>
  <c r="AL22" i="5" s="1"/>
  <c r="AK21" i="5"/>
  <c r="AL21" i="5" s="1"/>
  <c r="AK20" i="5"/>
  <c r="AL20" i="5" s="1"/>
  <c r="AK19" i="5"/>
  <c r="AL19" i="5" s="1"/>
  <c r="AK18" i="5"/>
  <c r="AL18" i="5" s="1"/>
  <c r="AK17" i="5"/>
  <c r="AL17" i="5" s="1"/>
  <c r="AK16" i="5"/>
  <c r="AL16" i="5" s="1"/>
  <c r="AK15" i="5"/>
  <c r="AL15" i="5" s="1"/>
  <c r="AK14" i="5"/>
  <c r="AL14" i="5" s="1"/>
  <c r="AK13" i="5"/>
  <c r="AL13" i="5" s="1"/>
  <c r="AK12" i="5"/>
  <c r="AL12" i="5" s="1"/>
  <c r="AK11" i="5"/>
  <c r="AL11" i="5" s="1"/>
  <c r="AK10" i="5"/>
  <c r="AL10" i="5" s="1"/>
  <c r="AK9" i="5"/>
  <c r="AL9" i="5" s="1"/>
  <c r="AK8" i="5"/>
  <c r="AL8" i="5" s="1"/>
  <c r="AK7" i="5"/>
  <c r="AL7" i="5" s="1"/>
  <c r="AK6" i="5"/>
  <c r="AL6" i="5" s="1"/>
  <c r="AK5" i="5"/>
  <c r="AL5" i="5" s="1"/>
  <c r="AK4" i="5"/>
  <c r="AL4" i="5" s="1"/>
  <c r="AK3" i="5"/>
  <c r="AK57" i="2"/>
  <c r="AL57" i="2" s="1"/>
  <c r="AL56" i="2"/>
  <c r="AK56" i="2"/>
  <c r="AL55" i="2"/>
  <c r="AK55" i="2"/>
  <c r="AL54" i="2"/>
  <c r="AK54" i="2"/>
  <c r="AL53" i="2"/>
  <c r="AK53" i="2"/>
  <c r="AL52" i="2"/>
  <c r="AK52" i="2"/>
  <c r="AL51" i="2"/>
  <c r="AK51" i="2"/>
  <c r="AL50" i="2"/>
  <c r="AK50" i="2"/>
  <c r="AL49" i="2"/>
  <c r="AK49" i="2"/>
  <c r="AL48" i="2"/>
  <c r="AK48" i="2"/>
  <c r="AL47" i="2"/>
  <c r="AK47" i="2"/>
  <c r="AL46" i="2"/>
  <c r="AK46" i="2"/>
  <c r="AL45" i="2"/>
  <c r="AK45" i="2"/>
  <c r="AL44" i="2"/>
  <c r="AK44" i="2"/>
  <c r="AL43" i="2"/>
  <c r="AK43" i="2"/>
  <c r="AL42" i="2"/>
  <c r="AK42" i="2"/>
  <c r="AL41" i="2"/>
  <c r="AK41" i="2"/>
  <c r="AL40" i="2"/>
  <c r="AK40" i="2"/>
  <c r="AL39" i="2"/>
  <c r="AK39" i="2"/>
  <c r="AL38" i="2"/>
  <c r="AK38" i="2"/>
  <c r="AL37" i="2"/>
  <c r="AK37" i="2"/>
  <c r="AL36" i="2"/>
  <c r="AK36" i="2"/>
  <c r="AL35" i="2"/>
  <c r="AK35" i="2"/>
  <c r="AL34" i="2"/>
  <c r="AK34" i="2"/>
  <c r="AL33" i="2"/>
  <c r="AK33" i="2"/>
  <c r="AL32" i="2"/>
  <c r="AK32" i="2"/>
  <c r="AL31" i="2"/>
  <c r="AK31" i="2"/>
  <c r="AL30" i="2"/>
  <c r="AK30" i="2"/>
  <c r="AL29" i="2"/>
  <c r="AK29" i="2"/>
  <c r="AL28" i="2"/>
  <c r="AK28" i="2"/>
  <c r="AL27" i="2"/>
  <c r="AK27" i="2"/>
  <c r="AL26" i="2"/>
  <c r="AK26" i="2"/>
  <c r="AL25" i="2"/>
  <c r="AK25" i="2"/>
  <c r="AL24" i="2"/>
  <c r="AK24" i="2"/>
  <c r="AL23" i="2"/>
  <c r="AK23" i="2"/>
  <c r="AL22" i="2"/>
  <c r="AK22" i="2"/>
  <c r="AL21" i="2"/>
  <c r="AK21" i="2"/>
  <c r="AL20" i="2"/>
  <c r="AK20" i="2"/>
  <c r="AL19" i="2"/>
  <c r="AK19" i="2"/>
  <c r="AL18" i="2"/>
  <c r="AK18" i="2"/>
  <c r="AL17" i="2"/>
  <c r="AK17" i="2"/>
  <c r="AL16" i="2"/>
  <c r="AK16" i="2"/>
  <c r="AL15" i="2"/>
  <c r="AK15" i="2"/>
  <c r="AL14" i="2"/>
  <c r="AK14" i="2"/>
  <c r="AL13" i="2"/>
  <c r="AK13" i="2"/>
  <c r="AL12" i="2"/>
  <c r="AK12" i="2"/>
  <c r="AL11" i="2"/>
  <c r="AK11" i="2"/>
  <c r="AL10" i="2"/>
  <c r="AK10" i="2"/>
  <c r="AL9" i="2"/>
  <c r="AK9" i="2"/>
  <c r="AL8" i="2"/>
  <c r="AK8" i="2"/>
  <c r="AL7" i="2"/>
  <c r="AK7" i="2"/>
  <c r="AL6" i="2"/>
  <c r="AK6" i="2"/>
  <c r="AL5" i="2"/>
  <c r="AK5" i="2"/>
  <c r="AL4" i="2"/>
  <c r="AK4" i="2"/>
  <c r="AL3" i="2"/>
  <c r="AK3" i="2"/>
  <c r="AK59" i="2" s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3" i="1"/>
  <c r="AK57" i="7"/>
  <c r="AK56" i="7"/>
  <c r="AK55" i="7"/>
  <c r="AK54" i="7"/>
  <c r="AK53" i="7"/>
  <c r="AK52" i="7"/>
  <c r="AK51" i="7"/>
  <c r="AK50" i="7"/>
  <c r="AK49" i="7"/>
  <c r="AK48" i="7"/>
  <c r="AK47" i="7"/>
  <c r="AK46" i="7"/>
  <c r="AK45" i="7"/>
  <c r="AK44" i="7"/>
  <c r="AK43" i="7"/>
  <c r="AK42" i="7"/>
  <c r="AK41" i="7"/>
  <c r="AK40" i="7"/>
  <c r="AK39" i="7"/>
  <c r="AK38" i="7"/>
  <c r="AK37" i="7"/>
  <c r="AK36" i="7"/>
  <c r="AK35" i="7"/>
  <c r="AK34" i="7"/>
  <c r="AK33" i="7"/>
  <c r="AK32" i="7"/>
  <c r="AK31" i="7"/>
  <c r="AK30" i="7"/>
  <c r="AK29" i="7"/>
  <c r="AK28" i="7"/>
  <c r="AK27" i="7"/>
  <c r="AK26" i="7"/>
  <c r="AK25" i="7"/>
  <c r="AK24" i="7"/>
  <c r="AK23" i="7"/>
  <c r="AK22" i="7"/>
  <c r="AK21" i="7"/>
  <c r="AK20" i="7"/>
  <c r="AK19" i="7"/>
  <c r="AK18" i="7"/>
  <c r="AK17" i="7"/>
  <c r="AK16" i="7"/>
  <c r="AK15" i="7"/>
  <c r="AK14" i="7"/>
  <c r="AK13" i="7"/>
  <c r="AK12" i="7"/>
  <c r="AK11" i="7"/>
  <c r="AK10" i="7"/>
  <c r="AK9" i="7"/>
  <c r="AK8" i="7"/>
  <c r="AK7" i="7"/>
  <c r="AK6" i="7"/>
  <c r="AK5" i="7"/>
  <c r="AK4" i="7"/>
  <c r="AK3" i="7"/>
  <c r="AI59" i="1"/>
  <c r="AK59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3" i="1"/>
  <c r="AH57" i="7"/>
  <c r="AG57" i="7"/>
  <c r="AI57" i="7" s="1"/>
  <c r="AE57" i="7"/>
  <c r="AD57" i="7"/>
  <c r="AC57" i="7"/>
  <c r="AH56" i="7"/>
  <c r="AG56" i="7"/>
  <c r="AI56" i="7" s="1"/>
  <c r="AD56" i="7"/>
  <c r="AC56" i="7"/>
  <c r="AE56" i="7" s="1"/>
  <c r="AH55" i="7"/>
  <c r="AG55" i="7"/>
  <c r="AI55" i="7" s="1"/>
  <c r="AE55" i="7"/>
  <c r="AD55" i="7"/>
  <c r="AC55" i="7"/>
  <c r="AH54" i="7"/>
  <c r="AG54" i="7"/>
  <c r="AI54" i="7" s="1"/>
  <c r="AD54" i="7"/>
  <c r="AC54" i="7"/>
  <c r="AE54" i="7" s="1"/>
  <c r="AH53" i="7"/>
  <c r="AG53" i="7"/>
  <c r="AI53" i="7" s="1"/>
  <c r="AE53" i="7"/>
  <c r="AD53" i="7"/>
  <c r="AC53" i="7"/>
  <c r="AH52" i="7"/>
  <c r="AG52" i="7"/>
  <c r="AI52" i="7" s="1"/>
  <c r="AD52" i="7"/>
  <c r="AC52" i="7"/>
  <c r="AE52" i="7" s="1"/>
  <c r="AH51" i="7"/>
  <c r="AG51" i="7"/>
  <c r="AI51" i="7" s="1"/>
  <c r="AE51" i="7"/>
  <c r="AD51" i="7"/>
  <c r="AC51" i="7"/>
  <c r="AH50" i="7"/>
  <c r="AG50" i="7"/>
  <c r="AI50" i="7" s="1"/>
  <c r="AD50" i="7"/>
  <c r="AC50" i="7"/>
  <c r="AE50" i="7" s="1"/>
  <c r="AI49" i="7"/>
  <c r="AH49" i="7"/>
  <c r="AG49" i="7"/>
  <c r="AE49" i="7"/>
  <c r="AD49" i="7"/>
  <c r="AC49" i="7"/>
  <c r="AH48" i="7"/>
  <c r="AG48" i="7"/>
  <c r="AI48" i="7" s="1"/>
  <c r="AD48" i="7"/>
  <c r="AC48" i="7"/>
  <c r="AE48" i="7" s="1"/>
  <c r="AH47" i="7"/>
  <c r="AG47" i="7"/>
  <c r="AI47" i="7" s="1"/>
  <c r="AE47" i="7"/>
  <c r="AD47" i="7"/>
  <c r="AC47" i="7"/>
  <c r="AH46" i="7"/>
  <c r="AG46" i="7"/>
  <c r="AI46" i="7" s="1"/>
  <c r="AD46" i="7"/>
  <c r="AC46" i="7"/>
  <c r="AE46" i="7" s="1"/>
  <c r="AI45" i="7"/>
  <c r="AH45" i="7"/>
  <c r="AG45" i="7"/>
  <c r="AE45" i="7"/>
  <c r="AD45" i="7"/>
  <c r="AC45" i="7"/>
  <c r="AH44" i="7"/>
  <c r="AG44" i="7"/>
  <c r="AI44" i="7" s="1"/>
  <c r="AD44" i="7"/>
  <c r="AC44" i="7"/>
  <c r="AE44" i="7" s="1"/>
  <c r="AI43" i="7"/>
  <c r="AH43" i="7"/>
  <c r="AG43" i="7"/>
  <c r="AE43" i="7"/>
  <c r="AD43" i="7"/>
  <c r="AC43" i="7"/>
  <c r="AH42" i="7"/>
  <c r="AG42" i="7"/>
  <c r="AI42" i="7" s="1"/>
  <c r="AD42" i="7"/>
  <c r="AC42" i="7"/>
  <c r="AE42" i="7" s="1"/>
  <c r="AI41" i="7"/>
  <c r="AH41" i="7"/>
  <c r="AG41" i="7"/>
  <c r="AE41" i="7"/>
  <c r="AD41" i="7"/>
  <c r="AC41" i="7"/>
  <c r="AH40" i="7"/>
  <c r="AG40" i="7"/>
  <c r="AI40" i="7" s="1"/>
  <c r="AD40" i="7"/>
  <c r="AC40" i="7"/>
  <c r="AE40" i="7" s="1"/>
  <c r="AI39" i="7"/>
  <c r="AH39" i="7"/>
  <c r="AG39" i="7"/>
  <c r="AE39" i="7"/>
  <c r="AD39" i="7"/>
  <c r="AC39" i="7"/>
  <c r="AH38" i="7"/>
  <c r="AG38" i="7"/>
  <c r="AI38" i="7" s="1"/>
  <c r="AD38" i="7"/>
  <c r="AC38" i="7"/>
  <c r="AE38" i="7" s="1"/>
  <c r="AI37" i="7"/>
  <c r="AH37" i="7"/>
  <c r="AG37" i="7"/>
  <c r="AE37" i="7"/>
  <c r="AD37" i="7"/>
  <c r="AC37" i="7"/>
  <c r="AH36" i="7"/>
  <c r="AG36" i="7"/>
  <c r="AI36" i="7" s="1"/>
  <c r="AD36" i="7"/>
  <c r="AC36" i="7"/>
  <c r="AE36" i="7" s="1"/>
  <c r="AI35" i="7"/>
  <c r="AH35" i="7"/>
  <c r="AG35" i="7"/>
  <c r="AE35" i="7"/>
  <c r="AD35" i="7"/>
  <c r="AC35" i="7"/>
  <c r="AH34" i="7"/>
  <c r="AG34" i="7"/>
  <c r="AI34" i="7" s="1"/>
  <c r="AD34" i="7"/>
  <c r="AC34" i="7"/>
  <c r="AE34" i="7" s="1"/>
  <c r="AI33" i="7"/>
  <c r="AH33" i="7"/>
  <c r="AG33" i="7"/>
  <c r="AE33" i="7"/>
  <c r="AD33" i="7"/>
  <c r="AC33" i="7"/>
  <c r="AH32" i="7"/>
  <c r="AG32" i="7"/>
  <c r="AI32" i="7" s="1"/>
  <c r="AD32" i="7"/>
  <c r="AC32" i="7"/>
  <c r="AE32" i="7" s="1"/>
  <c r="AI31" i="7"/>
  <c r="AH31" i="7"/>
  <c r="AG31" i="7"/>
  <c r="AE31" i="7"/>
  <c r="AD31" i="7"/>
  <c r="AC31" i="7"/>
  <c r="AH30" i="7"/>
  <c r="AG30" i="7"/>
  <c r="AI30" i="7" s="1"/>
  <c r="AD30" i="7"/>
  <c r="AC30" i="7"/>
  <c r="AE30" i="7" s="1"/>
  <c r="AI29" i="7"/>
  <c r="AH29" i="7"/>
  <c r="AG29" i="7"/>
  <c r="AE29" i="7"/>
  <c r="AD29" i="7"/>
  <c r="AC29" i="7"/>
  <c r="AH28" i="7"/>
  <c r="AG28" i="7"/>
  <c r="AI28" i="7" s="1"/>
  <c r="AD28" i="7"/>
  <c r="AC28" i="7"/>
  <c r="AE28" i="7" s="1"/>
  <c r="AI27" i="7"/>
  <c r="AH27" i="7"/>
  <c r="AG27" i="7"/>
  <c r="AE27" i="7"/>
  <c r="AD27" i="7"/>
  <c r="AC27" i="7"/>
  <c r="AH26" i="7"/>
  <c r="AG26" i="7"/>
  <c r="AI26" i="7" s="1"/>
  <c r="AD26" i="7"/>
  <c r="AC26" i="7"/>
  <c r="AE26" i="7" s="1"/>
  <c r="AI25" i="7"/>
  <c r="AH25" i="7"/>
  <c r="AG25" i="7"/>
  <c r="AE25" i="7"/>
  <c r="AD25" i="7"/>
  <c r="AC25" i="7"/>
  <c r="AH24" i="7"/>
  <c r="AG24" i="7"/>
  <c r="AI24" i="7" s="1"/>
  <c r="AD24" i="7"/>
  <c r="AC24" i="7"/>
  <c r="AE24" i="7" s="1"/>
  <c r="AI23" i="7"/>
  <c r="AH23" i="7"/>
  <c r="AG23" i="7"/>
  <c r="AE23" i="7"/>
  <c r="AD23" i="7"/>
  <c r="AC23" i="7"/>
  <c r="AH22" i="7"/>
  <c r="AG22" i="7"/>
  <c r="AI22" i="7" s="1"/>
  <c r="AD22" i="7"/>
  <c r="AC22" i="7"/>
  <c r="AE22" i="7" s="1"/>
  <c r="AI21" i="7"/>
  <c r="AH21" i="7"/>
  <c r="AG21" i="7"/>
  <c r="AE21" i="7"/>
  <c r="AD21" i="7"/>
  <c r="AC21" i="7"/>
  <c r="AH20" i="7"/>
  <c r="AG20" i="7"/>
  <c r="AI20" i="7" s="1"/>
  <c r="AD20" i="7"/>
  <c r="AC20" i="7"/>
  <c r="AE20" i="7" s="1"/>
  <c r="AI19" i="7"/>
  <c r="AH19" i="7"/>
  <c r="AG19" i="7"/>
  <c r="AE19" i="7"/>
  <c r="AD19" i="7"/>
  <c r="AC19" i="7"/>
  <c r="AH18" i="7"/>
  <c r="AG18" i="7"/>
  <c r="AI18" i="7" s="1"/>
  <c r="AD18" i="7"/>
  <c r="AC18" i="7"/>
  <c r="AE18" i="7" s="1"/>
  <c r="AI17" i="7"/>
  <c r="AH17" i="7"/>
  <c r="AG17" i="7"/>
  <c r="AE17" i="7"/>
  <c r="AD17" i="7"/>
  <c r="AC17" i="7"/>
  <c r="AH16" i="7"/>
  <c r="AG16" i="7"/>
  <c r="AI16" i="7" s="1"/>
  <c r="AD16" i="7"/>
  <c r="AC16" i="7"/>
  <c r="AE16" i="7" s="1"/>
  <c r="AI15" i="7"/>
  <c r="AH15" i="7"/>
  <c r="AG15" i="7"/>
  <c r="AE15" i="7"/>
  <c r="AD15" i="7"/>
  <c r="AC15" i="7"/>
  <c r="AH14" i="7"/>
  <c r="AG14" i="7"/>
  <c r="AI14" i="7" s="1"/>
  <c r="AD14" i="7"/>
  <c r="AC14" i="7"/>
  <c r="AE14" i="7" s="1"/>
  <c r="AI13" i="7"/>
  <c r="AH13" i="7"/>
  <c r="AG13" i="7"/>
  <c r="AE13" i="7"/>
  <c r="AD13" i="7"/>
  <c r="AC13" i="7"/>
  <c r="AH12" i="7"/>
  <c r="AG12" i="7"/>
  <c r="AI12" i="7" s="1"/>
  <c r="AD12" i="7"/>
  <c r="AC12" i="7"/>
  <c r="AE12" i="7" s="1"/>
  <c r="AI11" i="7"/>
  <c r="AH11" i="7"/>
  <c r="AG11" i="7"/>
  <c r="AE11" i="7"/>
  <c r="AD11" i="7"/>
  <c r="AC11" i="7"/>
  <c r="AH10" i="7"/>
  <c r="AG10" i="7"/>
  <c r="AI10" i="7" s="1"/>
  <c r="AD10" i="7"/>
  <c r="AC10" i="7"/>
  <c r="AE10" i="7" s="1"/>
  <c r="AI9" i="7"/>
  <c r="AH9" i="7"/>
  <c r="AG9" i="7"/>
  <c r="AE9" i="7"/>
  <c r="AD9" i="7"/>
  <c r="AC9" i="7"/>
  <c r="AH8" i="7"/>
  <c r="AG8" i="7"/>
  <c r="AI8" i="7" s="1"/>
  <c r="AD8" i="7"/>
  <c r="AC8" i="7"/>
  <c r="AE8" i="7" s="1"/>
  <c r="AI7" i="7"/>
  <c r="AH7" i="7"/>
  <c r="AG7" i="7"/>
  <c r="AE7" i="7"/>
  <c r="AD7" i="7"/>
  <c r="AC7" i="7"/>
  <c r="AH6" i="7"/>
  <c r="AG6" i="7"/>
  <c r="AI6" i="7" s="1"/>
  <c r="AD6" i="7"/>
  <c r="AC6" i="7"/>
  <c r="AE6" i="7" s="1"/>
  <c r="AI5" i="7"/>
  <c r="AH5" i="7"/>
  <c r="AG5" i="7"/>
  <c r="AE5" i="7"/>
  <c r="AD5" i="7"/>
  <c r="AC5" i="7"/>
  <c r="AH4" i="7"/>
  <c r="AG4" i="7"/>
  <c r="AI4" i="7" s="1"/>
  <c r="AD4" i="7"/>
  <c r="AC4" i="7"/>
  <c r="AE4" i="7" s="1"/>
  <c r="AI3" i="7"/>
  <c r="AH3" i="7"/>
  <c r="AG3" i="7"/>
  <c r="AE3" i="7"/>
  <c r="AD3" i="7"/>
  <c r="AC3" i="7"/>
  <c r="AH57" i="5"/>
  <c r="AG57" i="5"/>
  <c r="AI57" i="5" s="1"/>
  <c r="AE57" i="5"/>
  <c r="AD57" i="5"/>
  <c r="AC57" i="5"/>
  <c r="AH56" i="5"/>
  <c r="AG56" i="5"/>
  <c r="AI56" i="5" s="1"/>
  <c r="AD56" i="5"/>
  <c r="AC56" i="5"/>
  <c r="AE56" i="5" s="1"/>
  <c r="AI55" i="5"/>
  <c r="AH55" i="5"/>
  <c r="AG55" i="5"/>
  <c r="AE55" i="5"/>
  <c r="AD55" i="5"/>
  <c r="AC55" i="5"/>
  <c r="AH54" i="5"/>
  <c r="AG54" i="5"/>
  <c r="AI54" i="5" s="1"/>
  <c r="AD54" i="5"/>
  <c r="AC54" i="5"/>
  <c r="AE54" i="5" s="1"/>
  <c r="AI53" i="5"/>
  <c r="AH53" i="5"/>
  <c r="AG53" i="5"/>
  <c r="AE53" i="5"/>
  <c r="AD53" i="5"/>
  <c r="AC53" i="5"/>
  <c r="AH52" i="5"/>
  <c r="AG52" i="5"/>
  <c r="AI52" i="5" s="1"/>
  <c r="AD52" i="5"/>
  <c r="AC52" i="5"/>
  <c r="AE52" i="5" s="1"/>
  <c r="AI51" i="5"/>
  <c r="AH51" i="5"/>
  <c r="AG51" i="5"/>
  <c r="AE51" i="5"/>
  <c r="AD51" i="5"/>
  <c r="AC51" i="5"/>
  <c r="AH50" i="5"/>
  <c r="AG50" i="5"/>
  <c r="AI50" i="5" s="1"/>
  <c r="AD50" i="5"/>
  <c r="AC50" i="5"/>
  <c r="AE50" i="5" s="1"/>
  <c r="AI49" i="5"/>
  <c r="AH49" i="5"/>
  <c r="AG49" i="5"/>
  <c r="AE49" i="5"/>
  <c r="AD49" i="5"/>
  <c r="AC49" i="5"/>
  <c r="AH48" i="5"/>
  <c r="AG48" i="5"/>
  <c r="AI48" i="5" s="1"/>
  <c r="AD48" i="5"/>
  <c r="AC48" i="5"/>
  <c r="AE48" i="5" s="1"/>
  <c r="AI47" i="5"/>
  <c r="AH47" i="5"/>
  <c r="AG47" i="5"/>
  <c r="AE47" i="5"/>
  <c r="AD47" i="5"/>
  <c r="AC47" i="5"/>
  <c r="AH46" i="5"/>
  <c r="AG46" i="5"/>
  <c r="AI46" i="5" s="1"/>
  <c r="AD46" i="5"/>
  <c r="AC46" i="5"/>
  <c r="AE46" i="5" s="1"/>
  <c r="AI45" i="5"/>
  <c r="AH45" i="5"/>
  <c r="AG45" i="5"/>
  <c r="AE45" i="5"/>
  <c r="AD45" i="5"/>
  <c r="AC45" i="5"/>
  <c r="AH44" i="5"/>
  <c r="AG44" i="5"/>
  <c r="AI44" i="5" s="1"/>
  <c r="AD44" i="5"/>
  <c r="AC44" i="5"/>
  <c r="AE44" i="5" s="1"/>
  <c r="AI43" i="5"/>
  <c r="AH43" i="5"/>
  <c r="AG43" i="5"/>
  <c r="AE43" i="5"/>
  <c r="AD43" i="5"/>
  <c r="AC43" i="5"/>
  <c r="AH42" i="5"/>
  <c r="AG42" i="5"/>
  <c r="AI42" i="5" s="1"/>
  <c r="AD42" i="5"/>
  <c r="AC42" i="5"/>
  <c r="AE42" i="5" s="1"/>
  <c r="AI41" i="5"/>
  <c r="AH41" i="5"/>
  <c r="AG41" i="5"/>
  <c r="AE41" i="5"/>
  <c r="AD41" i="5"/>
  <c r="AC41" i="5"/>
  <c r="AH40" i="5"/>
  <c r="AG40" i="5"/>
  <c r="AI40" i="5" s="1"/>
  <c r="AD40" i="5"/>
  <c r="AC40" i="5"/>
  <c r="AE40" i="5" s="1"/>
  <c r="AI39" i="5"/>
  <c r="AH39" i="5"/>
  <c r="AG39" i="5"/>
  <c r="AE39" i="5"/>
  <c r="AD39" i="5"/>
  <c r="AC39" i="5"/>
  <c r="AH38" i="5"/>
  <c r="AG38" i="5"/>
  <c r="AI38" i="5" s="1"/>
  <c r="AD38" i="5"/>
  <c r="AC38" i="5"/>
  <c r="AE38" i="5" s="1"/>
  <c r="AI37" i="5"/>
  <c r="AH37" i="5"/>
  <c r="AG37" i="5"/>
  <c r="AE37" i="5"/>
  <c r="AD37" i="5"/>
  <c r="AC37" i="5"/>
  <c r="AH36" i="5"/>
  <c r="AG36" i="5"/>
  <c r="AI36" i="5" s="1"/>
  <c r="AD36" i="5"/>
  <c r="AC36" i="5"/>
  <c r="AE36" i="5" s="1"/>
  <c r="AI35" i="5"/>
  <c r="AH35" i="5"/>
  <c r="AG35" i="5"/>
  <c r="AE35" i="5"/>
  <c r="AD35" i="5"/>
  <c r="AC35" i="5"/>
  <c r="AH34" i="5"/>
  <c r="AG34" i="5"/>
  <c r="AI34" i="5" s="1"/>
  <c r="AD34" i="5"/>
  <c r="AC34" i="5"/>
  <c r="AE34" i="5" s="1"/>
  <c r="AI33" i="5"/>
  <c r="AH33" i="5"/>
  <c r="AG33" i="5"/>
  <c r="AE33" i="5"/>
  <c r="AD33" i="5"/>
  <c r="AC33" i="5"/>
  <c r="AH32" i="5"/>
  <c r="AG32" i="5"/>
  <c r="AI32" i="5" s="1"/>
  <c r="AD32" i="5"/>
  <c r="AC32" i="5"/>
  <c r="AE32" i="5" s="1"/>
  <c r="AI31" i="5"/>
  <c r="AH31" i="5"/>
  <c r="AG31" i="5"/>
  <c r="AE31" i="5"/>
  <c r="AD31" i="5"/>
  <c r="AC31" i="5"/>
  <c r="AH30" i="5"/>
  <c r="AG30" i="5"/>
  <c r="AI30" i="5" s="1"/>
  <c r="AD30" i="5"/>
  <c r="AC30" i="5"/>
  <c r="AE30" i="5" s="1"/>
  <c r="AI29" i="5"/>
  <c r="AH29" i="5"/>
  <c r="AG29" i="5"/>
  <c r="AE29" i="5"/>
  <c r="AD29" i="5"/>
  <c r="AC29" i="5"/>
  <c r="AH28" i="5"/>
  <c r="AG28" i="5"/>
  <c r="AI28" i="5" s="1"/>
  <c r="AD28" i="5"/>
  <c r="AC28" i="5"/>
  <c r="AE28" i="5" s="1"/>
  <c r="AI27" i="5"/>
  <c r="AH27" i="5"/>
  <c r="AG27" i="5"/>
  <c r="AE27" i="5"/>
  <c r="AD27" i="5"/>
  <c r="AC27" i="5"/>
  <c r="AH26" i="5"/>
  <c r="AG26" i="5"/>
  <c r="AI26" i="5" s="1"/>
  <c r="AD26" i="5"/>
  <c r="AC26" i="5"/>
  <c r="AE26" i="5" s="1"/>
  <c r="AI25" i="5"/>
  <c r="AH25" i="5"/>
  <c r="AG25" i="5"/>
  <c r="AE25" i="5"/>
  <c r="AD25" i="5"/>
  <c r="AC25" i="5"/>
  <c r="AH24" i="5"/>
  <c r="AG24" i="5"/>
  <c r="AI24" i="5" s="1"/>
  <c r="AD24" i="5"/>
  <c r="AC24" i="5"/>
  <c r="AE24" i="5" s="1"/>
  <c r="AI23" i="5"/>
  <c r="AH23" i="5"/>
  <c r="AG23" i="5"/>
  <c r="AE23" i="5"/>
  <c r="AD23" i="5"/>
  <c r="AC23" i="5"/>
  <c r="AH22" i="5"/>
  <c r="AG22" i="5"/>
  <c r="AI22" i="5" s="1"/>
  <c r="AD22" i="5"/>
  <c r="AC22" i="5"/>
  <c r="AE22" i="5" s="1"/>
  <c r="AI21" i="5"/>
  <c r="AH21" i="5"/>
  <c r="AG21" i="5"/>
  <c r="AE21" i="5"/>
  <c r="AD21" i="5"/>
  <c r="AC21" i="5"/>
  <c r="AH20" i="5"/>
  <c r="AG20" i="5"/>
  <c r="AI20" i="5" s="1"/>
  <c r="AD20" i="5"/>
  <c r="AC20" i="5"/>
  <c r="AE20" i="5" s="1"/>
  <c r="AI19" i="5"/>
  <c r="AH19" i="5"/>
  <c r="AG19" i="5"/>
  <c r="AE19" i="5"/>
  <c r="AD19" i="5"/>
  <c r="AC19" i="5"/>
  <c r="AH18" i="5"/>
  <c r="AG18" i="5"/>
  <c r="AI18" i="5" s="1"/>
  <c r="AD18" i="5"/>
  <c r="AC18" i="5"/>
  <c r="AE18" i="5" s="1"/>
  <c r="AI17" i="5"/>
  <c r="AH17" i="5"/>
  <c r="AG17" i="5"/>
  <c r="AE17" i="5"/>
  <c r="AD17" i="5"/>
  <c r="AC17" i="5"/>
  <c r="AH16" i="5"/>
  <c r="AG16" i="5"/>
  <c r="AI16" i="5" s="1"/>
  <c r="AD16" i="5"/>
  <c r="AC16" i="5"/>
  <c r="AE16" i="5" s="1"/>
  <c r="AI15" i="5"/>
  <c r="AH15" i="5"/>
  <c r="AG15" i="5"/>
  <c r="AE15" i="5"/>
  <c r="AD15" i="5"/>
  <c r="AC15" i="5"/>
  <c r="AH14" i="5"/>
  <c r="AG14" i="5"/>
  <c r="AI14" i="5" s="1"/>
  <c r="AD14" i="5"/>
  <c r="AC14" i="5"/>
  <c r="AE14" i="5" s="1"/>
  <c r="AI13" i="5"/>
  <c r="AH13" i="5"/>
  <c r="AG13" i="5"/>
  <c r="AE13" i="5"/>
  <c r="AD13" i="5"/>
  <c r="AC13" i="5"/>
  <c r="AH12" i="5"/>
  <c r="AG12" i="5"/>
  <c r="AI12" i="5" s="1"/>
  <c r="AD12" i="5"/>
  <c r="AC12" i="5"/>
  <c r="AE12" i="5" s="1"/>
  <c r="AI11" i="5"/>
  <c r="AH11" i="5"/>
  <c r="AG11" i="5"/>
  <c r="AE11" i="5"/>
  <c r="AD11" i="5"/>
  <c r="AC11" i="5"/>
  <c r="AH10" i="5"/>
  <c r="AG10" i="5"/>
  <c r="AI10" i="5" s="1"/>
  <c r="AD10" i="5"/>
  <c r="AC10" i="5"/>
  <c r="AE10" i="5" s="1"/>
  <c r="AI9" i="5"/>
  <c r="AH9" i="5"/>
  <c r="AG9" i="5"/>
  <c r="AE9" i="5"/>
  <c r="AD9" i="5"/>
  <c r="AC9" i="5"/>
  <c r="AH8" i="5"/>
  <c r="AG8" i="5"/>
  <c r="AI8" i="5" s="1"/>
  <c r="AD8" i="5"/>
  <c r="AC8" i="5"/>
  <c r="AE8" i="5" s="1"/>
  <c r="AI7" i="5"/>
  <c r="AH7" i="5"/>
  <c r="AG7" i="5"/>
  <c r="AE7" i="5"/>
  <c r="AD7" i="5"/>
  <c r="AC7" i="5"/>
  <c r="AH6" i="5"/>
  <c r="AG6" i="5"/>
  <c r="AI6" i="5" s="1"/>
  <c r="AD6" i="5"/>
  <c r="AC6" i="5"/>
  <c r="AE6" i="5" s="1"/>
  <c r="AI5" i="5"/>
  <c r="AH5" i="5"/>
  <c r="AG5" i="5"/>
  <c r="AE5" i="5"/>
  <c r="AD5" i="5"/>
  <c r="AC5" i="5"/>
  <c r="AH4" i="5"/>
  <c r="AG4" i="5"/>
  <c r="AI4" i="5" s="1"/>
  <c r="AD4" i="5"/>
  <c r="AC4" i="5"/>
  <c r="AE4" i="5" s="1"/>
  <c r="AI3" i="5"/>
  <c r="AH3" i="5"/>
  <c r="AG3" i="5"/>
  <c r="AE3" i="5"/>
  <c r="AD3" i="5"/>
  <c r="AC3" i="5"/>
  <c r="AG57" i="4"/>
  <c r="AC57" i="4"/>
  <c r="AG56" i="4"/>
  <c r="AC56" i="4"/>
  <c r="AG55" i="4"/>
  <c r="AC55" i="4"/>
  <c r="AG54" i="4"/>
  <c r="AC54" i="4"/>
  <c r="AG53" i="4"/>
  <c r="AC53" i="4"/>
  <c r="AG52" i="4"/>
  <c r="AC52" i="4"/>
  <c r="AG51" i="4"/>
  <c r="AC51" i="4"/>
  <c r="AG50" i="4"/>
  <c r="AC50" i="4"/>
  <c r="AG49" i="4"/>
  <c r="AC49" i="4"/>
  <c r="AG48" i="4"/>
  <c r="AC48" i="4"/>
  <c r="AG47" i="4"/>
  <c r="AC47" i="4"/>
  <c r="AG46" i="4"/>
  <c r="AC46" i="4"/>
  <c r="AG45" i="4"/>
  <c r="AC45" i="4"/>
  <c r="AG44" i="4"/>
  <c r="AC44" i="4"/>
  <c r="AG43" i="4"/>
  <c r="AC43" i="4"/>
  <c r="AG42" i="4"/>
  <c r="AC42" i="4"/>
  <c r="AG41" i="4"/>
  <c r="AC41" i="4"/>
  <c r="AG40" i="4"/>
  <c r="AC40" i="4"/>
  <c r="AG39" i="4"/>
  <c r="AC39" i="4"/>
  <c r="AG38" i="4"/>
  <c r="AC38" i="4"/>
  <c r="AG37" i="4"/>
  <c r="AC37" i="4"/>
  <c r="AG36" i="4"/>
  <c r="AC36" i="4"/>
  <c r="AG35" i="4"/>
  <c r="AC35" i="4"/>
  <c r="AG34" i="4"/>
  <c r="AC34" i="4"/>
  <c r="AG33" i="4"/>
  <c r="AC33" i="4"/>
  <c r="AG32" i="4"/>
  <c r="AC32" i="4"/>
  <c r="AG31" i="4"/>
  <c r="AC31" i="4"/>
  <c r="AG30" i="4"/>
  <c r="AC30" i="4"/>
  <c r="AG29" i="4"/>
  <c r="AC29" i="4"/>
  <c r="AG28" i="4"/>
  <c r="AC28" i="4"/>
  <c r="AG27" i="4"/>
  <c r="AC27" i="4"/>
  <c r="AG26" i="4"/>
  <c r="AC26" i="4"/>
  <c r="AG25" i="4"/>
  <c r="AC25" i="4"/>
  <c r="AG24" i="4"/>
  <c r="AC24" i="4"/>
  <c r="AG23" i="4"/>
  <c r="AC23" i="4"/>
  <c r="AG22" i="4"/>
  <c r="AC22" i="4"/>
  <c r="AG21" i="4"/>
  <c r="AC21" i="4"/>
  <c r="AG20" i="4"/>
  <c r="AC20" i="4"/>
  <c r="AG19" i="4"/>
  <c r="AC19" i="4"/>
  <c r="AG18" i="4"/>
  <c r="AC18" i="4"/>
  <c r="AG17" i="4"/>
  <c r="AC17" i="4"/>
  <c r="AG16" i="4"/>
  <c r="AC16" i="4"/>
  <c r="AG15" i="4"/>
  <c r="AC15" i="4"/>
  <c r="AG14" i="4"/>
  <c r="AC14" i="4"/>
  <c r="AG13" i="4"/>
  <c r="AC13" i="4"/>
  <c r="AG12" i="4"/>
  <c r="AC12" i="4"/>
  <c r="AG11" i="4"/>
  <c r="AC11" i="4"/>
  <c r="AG10" i="4"/>
  <c r="AC10" i="4"/>
  <c r="AG9" i="4"/>
  <c r="AC9" i="4"/>
  <c r="AG8" i="4"/>
  <c r="AC8" i="4"/>
  <c r="AG7" i="4"/>
  <c r="AC7" i="4"/>
  <c r="AG6" i="4"/>
  <c r="AC6" i="4"/>
  <c r="AG5" i="4"/>
  <c r="AC5" i="4"/>
  <c r="AG4" i="4"/>
  <c r="AC4" i="4"/>
  <c r="AG3" i="4"/>
  <c r="AC3" i="4"/>
  <c r="AH57" i="3"/>
  <c r="AG57" i="3"/>
  <c r="AI57" i="3" s="1"/>
  <c r="AE57" i="3"/>
  <c r="AD57" i="3"/>
  <c r="AC57" i="3"/>
  <c r="AH56" i="3"/>
  <c r="AG56" i="3"/>
  <c r="AI56" i="3" s="1"/>
  <c r="AD56" i="3"/>
  <c r="AC56" i="3"/>
  <c r="AE56" i="3" s="1"/>
  <c r="AH55" i="3"/>
  <c r="AG55" i="3"/>
  <c r="AI55" i="3" s="1"/>
  <c r="AE55" i="3"/>
  <c r="AD55" i="3"/>
  <c r="AC55" i="3"/>
  <c r="AH54" i="3"/>
  <c r="AI54" i="3" s="1"/>
  <c r="AG54" i="3"/>
  <c r="AD54" i="3"/>
  <c r="AC54" i="3"/>
  <c r="AE54" i="3" s="1"/>
  <c r="AH53" i="3"/>
  <c r="AG53" i="3"/>
  <c r="AI53" i="3" s="1"/>
  <c r="AE53" i="3"/>
  <c r="AD53" i="3"/>
  <c r="AC53" i="3"/>
  <c r="AH52" i="3"/>
  <c r="AI52" i="3" s="1"/>
  <c r="AG52" i="3"/>
  <c r="AD52" i="3"/>
  <c r="AC52" i="3"/>
  <c r="AE52" i="3" s="1"/>
  <c r="AH51" i="3"/>
  <c r="AG51" i="3"/>
  <c r="AI51" i="3" s="1"/>
  <c r="AE51" i="3"/>
  <c r="AD51" i="3"/>
  <c r="AC51" i="3"/>
  <c r="AH50" i="3"/>
  <c r="AI50" i="3" s="1"/>
  <c r="AG50" i="3"/>
  <c r="AD50" i="3"/>
  <c r="AC50" i="3"/>
  <c r="AE50" i="3" s="1"/>
  <c r="AH49" i="3"/>
  <c r="AG49" i="3"/>
  <c r="AI49" i="3" s="1"/>
  <c r="AE49" i="3"/>
  <c r="AD49" i="3"/>
  <c r="AC49" i="3"/>
  <c r="AH48" i="3"/>
  <c r="AG48" i="3"/>
  <c r="AI48" i="3" s="1"/>
  <c r="AD48" i="3"/>
  <c r="AC48" i="3"/>
  <c r="AE48" i="3" s="1"/>
  <c r="AH47" i="3"/>
  <c r="AG47" i="3"/>
  <c r="AI47" i="3" s="1"/>
  <c r="AE47" i="3"/>
  <c r="AD47" i="3"/>
  <c r="AC47" i="3"/>
  <c r="AH46" i="3"/>
  <c r="AG46" i="3"/>
  <c r="AI46" i="3" s="1"/>
  <c r="AD46" i="3"/>
  <c r="AC46" i="3"/>
  <c r="AE46" i="3" s="1"/>
  <c r="AH45" i="3"/>
  <c r="AG45" i="3"/>
  <c r="AI45" i="3" s="1"/>
  <c r="AE45" i="3"/>
  <c r="AD45" i="3"/>
  <c r="AC45" i="3"/>
  <c r="AH44" i="3"/>
  <c r="AG44" i="3"/>
  <c r="AI44" i="3" s="1"/>
  <c r="AD44" i="3"/>
  <c r="AC44" i="3"/>
  <c r="AE44" i="3" s="1"/>
  <c r="AH43" i="3"/>
  <c r="AG43" i="3"/>
  <c r="AI43" i="3" s="1"/>
  <c r="AE43" i="3"/>
  <c r="AD43" i="3"/>
  <c r="AC43" i="3"/>
  <c r="AH42" i="3"/>
  <c r="AG42" i="3"/>
  <c r="AI42" i="3" s="1"/>
  <c r="AD42" i="3"/>
  <c r="AC42" i="3"/>
  <c r="AE42" i="3" s="1"/>
  <c r="AH41" i="3"/>
  <c r="AG41" i="3"/>
  <c r="AI41" i="3" s="1"/>
  <c r="AE41" i="3"/>
  <c r="AD41" i="3"/>
  <c r="AC41" i="3"/>
  <c r="AH40" i="3"/>
  <c r="AG40" i="3"/>
  <c r="AI40" i="3" s="1"/>
  <c r="AD40" i="3"/>
  <c r="AC40" i="3"/>
  <c r="AE40" i="3" s="1"/>
  <c r="AH39" i="3"/>
  <c r="AG39" i="3"/>
  <c r="AI39" i="3" s="1"/>
  <c r="AE39" i="3"/>
  <c r="AD39" i="3"/>
  <c r="AC39" i="3"/>
  <c r="AH38" i="3"/>
  <c r="AG38" i="3"/>
  <c r="AI38" i="3" s="1"/>
  <c r="AD38" i="3"/>
  <c r="AC38" i="3"/>
  <c r="AE38" i="3" s="1"/>
  <c r="AH37" i="3"/>
  <c r="AG37" i="3"/>
  <c r="AI37" i="3" s="1"/>
  <c r="AE37" i="3"/>
  <c r="AD37" i="3"/>
  <c r="AC37" i="3"/>
  <c r="AH36" i="3"/>
  <c r="AG36" i="3"/>
  <c r="AI36" i="3" s="1"/>
  <c r="AD36" i="3"/>
  <c r="AC36" i="3"/>
  <c r="AE36" i="3" s="1"/>
  <c r="AH35" i="3"/>
  <c r="AG35" i="3"/>
  <c r="AI35" i="3" s="1"/>
  <c r="AE35" i="3"/>
  <c r="AD35" i="3"/>
  <c r="AC35" i="3"/>
  <c r="AH34" i="3"/>
  <c r="AG34" i="3"/>
  <c r="AI34" i="3" s="1"/>
  <c r="AD34" i="3"/>
  <c r="AC34" i="3"/>
  <c r="AE34" i="3" s="1"/>
  <c r="AH33" i="3"/>
  <c r="AG33" i="3"/>
  <c r="AI33" i="3" s="1"/>
  <c r="AE33" i="3"/>
  <c r="AD33" i="3"/>
  <c r="AC33" i="3"/>
  <c r="AH32" i="3"/>
  <c r="AG32" i="3"/>
  <c r="AI32" i="3" s="1"/>
  <c r="AD32" i="3"/>
  <c r="AC32" i="3"/>
  <c r="AE32" i="3" s="1"/>
  <c r="AH31" i="3"/>
  <c r="AG31" i="3"/>
  <c r="AI31" i="3" s="1"/>
  <c r="AE31" i="3"/>
  <c r="AD31" i="3"/>
  <c r="AC31" i="3"/>
  <c r="AH30" i="3"/>
  <c r="AG30" i="3"/>
  <c r="AI30" i="3" s="1"/>
  <c r="AD30" i="3"/>
  <c r="AC30" i="3"/>
  <c r="AE30" i="3" s="1"/>
  <c r="AH29" i="3"/>
  <c r="AG29" i="3"/>
  <c r="AI29" i="3" s="1"/>
  <c r="AE29" i="3"/>
  <c r="AD29" i="3"/>
  <c r="AC29" i="3"/>
  <c r="AH28" i="3"/>
  <c r="AG28" i="3"/>
  <c r="AI28" i="3" s="1"/>
  <c r="AD28" i="3"/>
  <c r="AC28" i="3"/>
  <c r="AE28" i="3" s="1"/>
  <c r="AH27" i="3"/>
  <c r="AG27" i="3"/>
  <c r="AI27" i="3" s="1"/>
  <c r="AE27" i="3"/>
  <c r="AD27" i="3"/>
  <c r="AC27" i="3"/>
  <c r="AH26" i="3"/>
  <c r="AG26" i="3"/>
  <c r="AI26" i="3" s="1"/>
  <c r="AD26" i="3"/>
  <c r="AC26" i="3"/>
  <c r="AE26" i="3" s="1"/>
  <c r="AH25" i="3"/>
  <c r="AG25" i="3"/>
  <c r="AI25" i="3" s="1"/>
  <c r="AE25" i="3"/>
  <c r="AD25" i="3"/>
  <c r="AC25" i="3"/>
  <c r="AH24" i="3"/>
  <c r="AG24" i="3"/>
  <c r="AI24" i="3" s="1"/>
  <c r="AD24" i="3"/>
  <c r="AC24" i="3"/>
  <c r="AE24" i="3" s="1"/>
  <c r="AH23" i="3"/>
  <c r="AG23" i="3"/>
  <c r="AI23" i="3" s="1"/>
  <c r="AE23" i="3"/>
  <c r="AD23" i="3"/>
  <c r="AC23" i="3"/>
  <c r="AH22" i="3"/>
  <c r="AG22" i="3"/>
  <c r="AI22" i="3" s="1"/>
  <c r="AD22" i="3"/>
  <c r="AC22" i="3"/>
  <c r="AE22" i="3" s="1"/>
  <c r="AH21" i="3"/>
  <c r="AG21" i="3"/>
  <c r="AI21" i="3" s="1"/>
  <c r="AE21" i="3"/>
  <c r="AD21" i="3"/>
  <c r="AC21" i="3"/>
  <c r="AH20" i="3"/>
  <c r="AG20" i="3"/>
  <c r="AI20" i="3" s="1"/>
  <c r="AD20" i="3"/>
  <c r="AC20" i="3"/>
  <c r="AE20" i="3" s="1"/>
  <c r="AH19" i="3"/>
  <c r="AG19" i="3"/>
  <c r="AI19" i="3" s="1"/>
  <c r="AE19" i="3"/>
  <c r="AD19" i="3"/>
  <c r="AC19" i="3"/>
  <c r="AH18" i="3"/>
  <c r="AG18" i="3"/>
  <c r="AI18" i="3" s="1"/>
  <c r="AD18" i="3"/>
  <c r="AC18" i="3"/>
  <c r="AE18" i="3" s="1"/>
  <c r="AH17" i="3"/>
  <c r="AG17" i="3"/>
  <c r="AI17" i="3" s="1"/>
  <c r="AE17" i="3"/>
  <c r="AD17" i="3"/>
  <c r="AC17" i="3"/>
  <c r="AH16" i="3"/>
  <c r="AG16" i="3"/>
  <c r="AI16" i="3" s="1"/>
  <c r="AD16" i="3"/>
  <c r="AC16" i="3"/>
  <c r="AE16" i="3" s="1"/>
  <c r="AH15" i="3"/>
  <c r="AG15" i="3"/>
  <c r="AI15" i="3" s="1"/>
  <c r="AE15" i="3"/>
  <c r="AD15" i="3"/>
  <c r="AC15" i="3"/>
  <c r="AH14" i="3"/>
  <c r="AG14" i="3"/>
  <c r="AI14" i="3" s="1"/>
  <c r="AD14" i="3"/>
  <c r="AC14" i="3"/>
  <c r="AE14" i="3" s="1"/>
  <c r="AH13" i="3"/>
  <c r="AG13" i="3"/>
  <c r="AI13" i="3" s="1"/>
  <c r="AE13" i="3"/>
  <c r="AD13" i="3"/>
  <c r="AC13" i="3"/>
  <c r="AH12" i="3"/>
  <c r="AG12" i="3"/>
  <c r="AI12" i="3" s="1"/>
  <c r="AD12" i="3"/>
  <c r="AC12" i="3"/>
  <c r="AE12" i="3" s="1"/>
  <c r="AH11" i="3"/>
  <c r="AG11" i="3"/>
  <c r="AI11" i="3" s="1"/>
  <c r="AE11" i="3"/>
  <c r="AD11" i="3"/>
  <c r="AC11" i="3"/>
  <c r="AH10" i="3"/>
  <c r="AG10" i="3"/>
  <c r="AI10" i="3" s="1"/>
  <c r="AD10" i="3"/>
  <c r="AC10" i="3"/>
  <c r="AE10" i="3" s="1"/>
  <c r="AH9" i="3"/>
  <c r="AG9" i="3"/>
  <c r="AI9" i="3" s="1"/>
  <c r="AE9" i="3"/>
  <c r="AD9" i="3"/>
  <c r="AC9" i="3"/>
  <c r="AH8" i="3"/>
  <c r="AG8" i="3"/>
  <c r="AI8" i="3" s="1"/>
  <c r="AD8" i="3"/>
  <c r="AC8" i="3"/>
  <c r="AE8" i="3" s="1"/>
  <c r="AH7" i="3"/>
  <c r="AI7" i="3" s="1"/>
  <c r="AG7" i="3"/>
  <c r="AE7" i="3"/>
  <c r="AD7" i="3"/>
  <c r="AC7" i="3"/>
  <c r="AH6" i="3"/>
  <c r="AG6" i="3"/>
  <c r="AI6" i="3" s="1"/>
  <c r="AD6" i="3"/>
  <c r="AC6" i="3"/>
  <c r="AE6" i="3" s="1"/>
  <c r="AH5" i="3"/>
  <c r="AG5" i="3"/>
  <c r="AI5" i="3" s="1"/>
  <c r="AE5" i="3"/>
  <c r="AD5" i="3"/>
  <c r="AC5" i="3"/>
  <c r="AH4" i="3"/>
  <c r="AG4" i="3"/>
  <c r="AI4" i="3" s="1"/>
  <c r="AD4" i="3"/>
  <c r="AC4" i="3"/>
  <c r="AE4" i="3" s="1"/>
  <c r="AH3" i="3"/>
  <c r="AG3" i="3"/>
  <c r="AI3" i="3" s="1"/>
  <c r="AE3" i="3"/>
  <c r="AD3" i="3"/>
  <c r="AC3" i="3"/>
  <c r="AI57" i="2"/>
  <c r="AH57" i="2"/>
  <c r="AG57" i="2"/>
  <c r="AD57" i="2"/>
  <c r="AE57" i="2" s="1"/>
  <c r="AC57" i="2"/>
  <c r="AH56" i="2"/>
  <c r="AG56" i="2"/>
  <c r="AI56" i="2" s="1"/>
  <c r="AD56" i="2"/>
  <c r="AC56" i="2"/>
  <c r="AE56" i="2" s="1"/>
  <c r="AI55" i="2"/>
  <c r="AH55" i="2"/>
  <c r="AG55" i="2"/>
  <c r="AD55" i="2"/>
  <c r="AE55" i="2" s="1"/>
  <c r="AC55" i="2"/>
  <c r="AH54" i="2"/>
  <c r="AG54" i="2"/>
  <c r="AI54" i="2" s="1"/>
  <c r="AD54" i="2"/>
  <c r="AC54" i="2"/>
  <c r="AE54" i="2" s="1"/>
  <c r="AI53" i="2"/>
  <c r="AH53" i="2"/>
  <c r="AG53" i="2"/>
  <c r="AD53" i="2"/>
  <c r="AE53" i="2" s="1"/>
  <c r="AC53" i="2"/>
  <c r="AH52" i="2"/>
  <c r="AG52" i="2"/>
  <c r="AI52" i="2" s="1"/>
  <c r="AD52" i="2"/>
  <c r="AC52" i="2"/>
  <c r="AE52" i="2" s="1"/>
  <c r="AI51" i="2"/>
  <c r="AH51" i="2"/>
  <c r="AG51" i="2"/>
  <c r="AD51" i="2"/>
  <c r="AE51" i="2" s="1"/>
  <c r="AC51" i="2"/>
  <c r="AH50" i="2"/>
  <c r="AG50" i="2"/>
  <c r="AI50" i="2" s="1"/>
  <c r="AD50" i="2"/>
  <c r="AC50" i="2"/>
  <c r="AE50" i="2" s="1"/>
  <c r="AI49" i="2"/>
  <c r="AH49" i="2"/>
  <c r="AG49" i="2"/>
  <c r="AD49" i="2"/>
  <c r="AE49" i="2" s="1"/>
  <c r="AC49" i="2"/>
  <c r="AH48" i="2"/>
  <c r="AG48" i="2"/>
  <c r="AI48" i="2" s="1"/>
  <c r="AD48" i="2"/>
  <c r="AC48" i="2"/>
  <c r="AE48" i="2" s="1"/>
  <c r="AI47" i="2"/>
  <c r="AH47" i="2"/>
  <c r="AG47" i="2"/>
  <c r="AD47" i="2"/>
  <c r="AE47" i="2" s="1"/>
  <c r="AC47" i="2"/>
  <c r="AH46" i="2"/>
  <c r="AG46" i="2"/>
  <c r="AI46" i="2" s="1"/>
  <c r="AD46" i="2"/>
  <c r="AC46" i="2"/>
  <c r="AE46" i="2" s="1"/>
  <c r="AI45" i="2"/>
  <c r="AH45" i="2"/>
  <c r="AG45" i="2"/>
  <c r="AD45" i="2"/>
  <c r="AE45" i="2" s="1"/>
  <c r="AC45" i="2"/>
  <c r="AH44" i="2"/>
  <c r="AG44" i="2"/>
  <c r="AI44" i="2" s="1"/>
  <c r="AD44" i="2"/>
  <c r="AC44" i="2"/>
  <c r="AE44" i="2" s="1"/>
  <c r="AI43" i="2"/>
  <c r="AH43" i="2"/>
  <c r="AG43" i="2"/>
  <c r="AD43" i="2"/>
  <c r="AE43" i="2" s="1"/>
  <c r="AC43" i="2"/>
  <c r="AH42" i="2"/>
  <c r="AG42" i="2"/>
  <c r="AI42" i="2" s="1"/>
  <c r="AD42" i="2"/>
  <c r="AC42" i="2"/>
  <c r="AE42" i="2" s="1"/>
  <c r="AI41" i="2"/>
  <c r="AH41" i="2"/>
  <c r="AG41" i="2"/>
  <c r="AD41" i="2"/>
  <c r="AE41" i="2" s="1"/>
  <c r="AC41" i="2"/>
  <c r="AH40" i="2"/>
  <c r="AG40" i="2"/>
  <c r="AI40" i="2" s="1"/>
  <c r="AD40" i="2"/>
  <c r="AC40" i="2"/>
  <c r="AE40" i="2" s="1"/>
  <c r="AI39" i="2"/>
  <c r="AH39" i="2"/>
  <c r="AG39" i="2"/>
  <c r="AD39" i="2"/>
  <c r="AE39" i="2" s="1"/>
  <c r="AC39" i="2"/>
  <c r="AH38" i="2"/>
  <c r="AG38" i="2"/>
  <c r="AI38" i="2" s="1"/>
  <c r="AD38" i="2"/>
  <c r="AC38" i="2"/>
  <c r="AE38" i="2" s="1"/>
  <c r="AI37" i="2"/>
  <c r="AH37" i="2"/>
  <c r="AG37" i="2"/>
  <c r="AD37" i="2"/>
  <c r="AE37" i="2" s="1"/>
  <c r="AC37" i="2"/>
  <c r="AH36" i="2"/>
  <c r="AG36" i="2"/>
  <c r="AI36" i="2" s="1"/>
  <c r="AD36" i="2"/>
  <c r="AC36" i="2"/>
  <c r="AE36" i="2" s="1"/>
  <c r="AI35" i="2"/>
  <c r="AH35" i="2"/>
  <c r="AG35" i="2"/>
  <c r="AD35" i="2"/>
  <c r="AE35" i="2" s="1"/>
  <c r="AC35" i="2"/>
  <c r="AH34" i="2"/>
  <c r="AG34" i="2"/>
  <c r="AI34" i="2" s="1"/>
  <c r="AD34" i="2"/>
  <c r="AC34" i="2"/>
  <c r="AE34" i="2" s="1"/>
  <c r="AI33" i="2"/>
  <c r="AH33" i="2"/>
  <c r="AG33" i="2"/>
  <c r="AD33" i="2"/>
  <c r="AE33" i="2" s="1"/>
  <c r="AC33" i="2"/>
  <c r="AH32" i="2"/>
  <c r="AG32" i="2"/>
  <c r="AI32" i="2" s="1"/>
  <c r="AD32" i="2"/>
  <c r="AC32" i="2"/>
  <c r="AE32" i="2" s="1"/>
  <c r="AI31" i="2"/>
  <c r="AH31" i="2"/>
  <c r="AG31" i="2"/>
  <c r="AD31" i="2"/>
  <c r="AE31" i="2" s="1"/>
  <c r="AC31" i="2"/>
  <c r="AH30" i="2"/>
  <c r="AG30" i="2"/>
  <c r="AI30" i="2" s="1"/>
  <c r="AD30" i="2"/>
  <c r="AC30" i="2"/>
  <c r="AE30" i="2" s="1"/>
  <c r="AI29" i="2"/>
  <c r="AH29" i="2"/>
  <c r="AG29" i="2"/>
  <c r="AD29" i="2"/>
  <c r="AE29" i="2" s="1"/>
  <c r="AC29" i="2"/>
  <c r="AH28" i="2"/>
  <c r="AG28" i="2"/>
  <c r="AI28" i="2" s="1"/>
  <c r="AD28" i="2"/>
  <c r="AC28" i="2"/>
  <c r="AE28" i="2" s="1"/>
  <c r="AI27" i="2"/>
  <c r="AH27" i="2"/>
  <c r="AG27" i="2"/>
  <c r="AD27" i="2"/>
  <c r="AE27" i="2" s="1"/>
  <c r="AC27" i="2"/>
  <c r="AH26" i="2"/>
  <c r="AG26" i="2"/>
  <c r="AI26" i="2" s="1"/>
  <c r="AD26" i="2"/>
  <c r="AC26" i="2"/>
  <c r="AE26" i="2" s="1"/>
  <c r="AI25" i="2"/>
  <c r="AH25" i="2"/>
  <c r="AG25" i="2"/>
  <c r="AD25" i="2"/>
  <c r="AE25" i="2" s="1"/>
  <c r="AC25" i="2"/>
  <c r="AH24" i="2"/>
  <c r="AG24" i="2"/>
  <c r="AI24" i="2" s="1"/>
  <c r="AD24" i="2"/>
  <c r="AC24" i="2"/>
  <c r="AE24" i="2" s="1"/>
  <c r="AI23" i="2"/>
  <c r="AH23" i="2"/>
  <c r="AG23" i="2"/>
  <c r="AD23" i="2"/>
  <c r="AE23" i="2" s="1"/>
  <c r="AC23" i="2"/>
  <c r="AH22" i="2"/>
  <c r="AG22" i="2"/>
  <c r="AI22" i="2" s="1"/>
  <c r="AD22" i="2"/>
  <c r="AC22" i="2"/>
  <c r="AE22" i="2" s="1"/>
  <c r="AI21" i="2"/>
  <c r="AH21" i="2"/>
  <c r="AG21" i="2"/>
  <c r="AD21" i="2"/>
  <c r="AE21" i="2" s="1"/>
  <c r="AC21" i="2"/>
  <c r="AH20" i="2"/>
  <c r="AG20" i="2"/>
  <c r="AI20" i="2" s="1"/>
  <c r="AD20" i="2"/>
  <c r="AC20" i="2"/>
  <c r="AE20" i="2" s="1"/>
  <c r="AI19" i="2"/>
  <c r="AH19" i="2"/>
  <c r="AG19" i="2"/>
  <c r="AD19" i="2"/>
  <c r="AE19" i="2" s="1"/>
  <c r="AC19" i="2"/>
  <c r="AH18" i="2"/>
  <c r="AG18" i="2"/>
  <c r="AI18" i="2" s="1"/>
  <c r="AD18" i="2"/>
  <c r="AC18" i="2"/>
  <c r="AE18" i="2" s="1"/>
  <c r="AI17" i="2"/>
  <c r="AH17" i="2"/>
  <c r="AG17" i="2"/>
  <c r="AD17" i="2"/>
  <c r="AE17" i="2" s="1"/>
  <c r="AC17" i="2"/>
  <c r="AH16" i="2"/>
  <c r="AG16" i="2"/>
  <c r="AI16" i="2" s="1"/>
  <c r="AD16" i="2"/>
  <c r="AC16" i="2"/>
  <c r="AE16" i="2" s="1"/>
  <c r="AI15" i="2"/>
  <c r="AH15" i="2"/>
  <c r="AG15" i="2"/>
  <c r="AD15" i="2"/>
  <c r="AE15" i="2" s="1"/>
  <c r="AC15" i="2"/>
  <c r="AH14" i="2"/>
  <c r="AG14" i="2"/>
  <c r="AI14" i="2" s="1"/>
  <c r="AD14" i="2"/>
  <c r="AC14" i="2"/>
  <c r="AE14" i="2" s="1"/>
  <c r="AI13" i="2"/>
  <c r="AH13" i="2"/>
  <c r="AG13" i="2"/>
  <c r="AD13" i="2"/>
  <c r="AE13" i="2" s="1"/>
  <c r="AC13" i="2"/>
  <c r="AH12" i="2"/>
  <c r="AG12" i="2"/>
  <c r="AI12" i="2" s="1"/>
  <c r="AD12" i="2"/>
  <c r="AC12" i="2"/>
  <c r="AE12" i="2" s="1"/>
  <c r="AI11" i="2"/>
  <c r="AH11" i="2"/>
  <c r="AG11" i="2"/>
  <c r="AD11" i="2"/>
  <c r="AE11" i="2" s="1"/>
  <c r="AC11" i="2"/>
  <c r="AH10" i="2"/>
  <c r="AG10" i="2"/>
  <c r="AI10" i="2" s="1"/>
  <c r="AD10" i="2"/>
  <c r="AC10" i="2"/>
  <c r="AE10" i="2" s="1"/>
  <c r="AI9" i="2"/>
  <c r="AH9" i="2"/>
  <c r="AG9" i="2"/>
  <c r="AD9" i="2"/>
  <c r="AE9" i="2" s="1"/>
  <c r="AC9" i="2"/>
  <c r="AH8" i="2"/>
  <c r="AG8" i="2"/>
  <c r="AI8" i="2" s="1"/>
  <c r="AD8" i="2"/>
  <c r="AC8" i="2"/>
  <c r="AE8" i="2" s="1"/>
  <c r="AI7" i="2"/>
  <c r="AH7" i="2"/>
  <c r="AG7" i="2"/>
  <c r="AD7" i="2"/>
  <c r="AE7" i="2" s="1"/>
  <c r="AC7" i="2"/>
  <c r="AH6" i="2"/>
  <c r="AG6" i="2"/>
  <c r="AI6" i="2" s="1"/>
  <c r="AD6" i="2"/>
  <c r="AC6" i="2"/>
  <c r="AE6" i="2" s="1"/>
  <c r="AI5" i="2"/>
  <c r="AH5" i="2"/>
  <c r="AG5" i="2"/>
  <c r="AD5" i="2"/>
  <c r="AE5" i="2" s="1"/>
  <c r="AC5" i="2"/>
  <c r="AH4" i="2"/>
  <c r="AG4" i="2"/>
  <c r="AI4" i="2" s="1"/>
  <c r="AD4" i="2"/>
  <c r="AC4" i="2"/>
  <c r="AE4" i="2" s="1"/>
  <c r="AI3" i="2"/>
  <c r="AH3" i="2"/>
  <c r="AG3" i="2"/>
  <c r="AD3" i="2"/>
  <c r="AE3" i="2" s="1"/>
  <c r="AC3" i="2"/>
  <c r="AK59" i="3" l="1"/>
  <c r="AL3" i="3"/>
  <c r="AL59" i="3" s="1"/>
  <c r="AL59" i="2"/>
  <c r="AK59" i="5"/>
  <c r="AL3" i="5"/>
  <c r="AL59" i="5" s="1"/>
  <c r="AL59" i="1"/>
  <c r="AC4" i="1"/>
  <c r="AD4" i="1"/>
  <c r="AE4" i="1"/>
  <c r="AG4" i="1"/>
  <c r="AI4" i="1" s="1"/>
  <c r="AH4" i="1"/>
  <c r="AC5" i="1"/>
  <c r="AE5" i="1" s="1"/>
  <c r="AD5" i="1"/>
  <c r="AG5" i="1"/>
  <c r="AH5" i="1"/>
  <c r="AI5" i="1"/>
  <c r="AC6" i="1"/>
  <c r="AD6" i="1"/>
  <c r="AE6" i="1"/>
  <c r="AG6" i="1"/>
  <c r="AI6" i="1" s="1"/>
  <c r="AH6" i="1"/>
  <c r="AC7" i="1"/>
  <c r="AE7" i="1" s="1"/>
  <c r="AD7" i="1"/>
  <c r="AG7" i="1"/>
  <c r="AH7" i="1"/>
  <c r="AI7" i="1"/>
  <c r="AC8" i="1"/>
  <c r="AD8" i="1"/>
  <c r="AE8" i="1"/>
  <c r="AG8" i="1"/>
  <c r="AI8" i="1" s="1"/>
  <c r="AH8" i="1"/>
  <c r="AC9" i="1"/>
  <c r="AE9" i="1" s="1"/>
  <c r="AD9" i="1"/>
  <c r="AG9" i="1"/>
  <c r="AH9" i="1"/>
  <c r="AI9" i="1"/>
  <c r="AC10" i="1"/>
  <c r="AD10" i="1"/>
  <c r="AE10" i="1"/>
  <c r="AG10" i="1"/>
  <c r="AI10" i="1" s="1"/>
  <c r="AH10" i="1"/>
  <c r="AC11" i="1"/>
  <c r="AE11" i="1" s="1"/>
  <c r="AD11" i="1"/>
  <c r="AG11" i="1"/>
  <c r="AH11" i="1"/>
  <c r="AI11" i="1"/>
  <c r="AC12" i="1"/>
  <c r="AD12" i="1"/>
  <c r="AE12" i="1"/>
  <c r="AG12" i="1"/>
  <c r="AI12" i="1" s="1"/>
  <c r="AH12" i="1"/>
  <c r="AC13" i="1"/>
  <c r="AE13" i="1" s="1"/>
  <c r="AD13" i="1"/>
  <c r="AG13" i="1"/>
  <c r="AH13" i="1"/>
  <c r="AI13" i="1"/>
  <c r="AC14" i="1"/>
  <c r="AD14" i="1"/>
  <c r="AE14" i="1"/>
  <c r="AG14" i="1"/>
  <c r="AI14" i="1" s="1"/>
  <c r="AH14" i="1"/>
  <c r="AC15" i="1"/>
  <c r="AE15" i="1" s="1"/>
  <c r="AD15" i="1"/>
  <c r="AG15" i="1"/>
  <c r="AH15" i="1"/>
  <c r="AI15" i="1"/>
  <c r="AC16" i="1"/>
  <c r="AD16" i="1"/>
  <c r="AE16" i="1"/>
  <c r="AG16" i="1"/>
  <c r="AI16" i="1" s="1"/>
  <c r="AH16" i="1"/>
  <c r="AC17" i="1"/>
  <c r="AE17" i="1" s="1"/>
  <c r="AD17" i="1"/>
  <c r="AG17" i="1"/>
  <c r="AH17" i="1"/>
  <c r="AI17" i="1"/>
  <c r="AC18" i="1"/>
  <c r="AD18" i="1"/>
  <c r="AE18" i="1"/>
  <c r="AG18" i="1"/>
  <c r="AI18" i="1" s="1"/>
  <c r="AH18" i="1"/>
  <c r="AC19" i="1"/>
  <c r="AE19" i="1" s="1"/>
  <c r="AD19" i="1"/>
  <c r="AG19" i="1"/>
  <c r="AH19" i="1"/>
  <c r="AI19" i="1"/>
  <c r="AC20" i="1"/>
  <c r="AD20" i="1"/>
  <c r="AE20" i="1"/>
  <c r="AG20" i="1"/>
  <c r="AI20" i="1" s="1"/>
  <c r="AH20" i="1"/>
  <c r="AC21" i="1"/>
  <c r="AE21" i="1" s="1"/>
  <c r="AD21" i="1"/>
  <c r="AG21" i="1"/>
  <c r="AH21" i="1"/>
  <c r="AI21" i="1"/>
  <c r="AC22" i="1"/>
  <c r="AD22" i="1"/>
  <c r="AE22" i="1"/>
  <c r="AG22" i="1"/>
  <c r="AI22" i="1" s="1"/>
  <c r="AH22" i="1"/>
  <c r="AC23" i="1"/>
  <c r="AE23" i="1" s="1"/>
  <c r="AD23" i="1"/>
  <c r="AG23" i="1"/>
  <c r="AH23" i="1"/>
  <c r="AI23" i="1"/>
  <c r="AC24" i="1"/>
  <c r="AD24" i="1"/>
  <c r="AE24" i="1"/>
  <c r="AG24" i="1"/>
  <c r="AI24" i="1" s="1"/>
  <c r="AH24" i="1"/>
  <c r="AC25" i="1"/>
  <c r="AE25" i="1" s="1"/>
  <c r="AD25" i="1"/>
  <c r="AG25" i="1"/>
  <c r="AH25" i="1"/>
  <c r="AI25" i="1"/>
  <c r="AC26" i="1"/>
  <c r="AD26" i="1"/>
  <c r="AE26" i="1"/>
  <c r="AG26" i="1"/>
  <c r="AI26" i="1" s="1"/>
  <c r="AH26" i="1"/>
  <c r="AC27" i="1"/>
  <c r="AE27" i="1" s="1"/>
  <c r="AD27" i="1"/>
  <c r="AG27" i="1"/>
  <c r="AH27" i="1"/>
  <c r="AI27" i="1"/>
  <c r="AC28" i="1"/>
  <c r="AD28" i="1"/>
  <c r="AE28" i="1"/>
  <c r="AG28" i="1"/>
  <c r="AI28" i="1" s="1"/>
  <c r="AH28" i="1"/>
  <c r="AC29" i="1"/>
  <c r="AE29" i="1" s="1"/>
  <c r="AD29" i="1"/>
  <c r="AG29" i="1"/>
  <c r="AH29" i="1"/>
  <c r="AI29" i="1"/>
  <c r="AC30" i="1"/>
  <c r="AD30" i="1"/>
  <c r="AE30" i="1"/>
  <c r="AG30" i="1"/>
  <c r="AI30" i="1" s="1"/>
  <c r="AH30" i="1"/>
  <c r="AC31" i="1"/>
  <c r="AE31" i="1" s="1"/>
  <c r="AD31" i="1"/>
  <c r="AG31" i="1"/>
  <c r="AH31" i="1"/>
  <c r="AI31" i="1"/>
  <c r="AC32" i="1"/>
  <c r="AD32" i="1"/>
  <c r="AE32" i="1"/>
  <c r="AG32" i="1"/>
  <c r="AI32" i="1" s="1"/>
  <c r="AH32" i="1"/>
  <c r="AC33" i="1"/>
  <c r="AE33" i="1" s="1"/>
  <c r="AD33" i="1"/>
  <c r="AG33" i="1"/>
  <c r="AH33" i="1"/>
  <c r="AI33" i="1"/>
  <c r="AC34" i="1"/>
  <c r="AD34" i="1"/>
  <c r="AE34" i="1"/>
  <c r="AG34" i="1"/>
  <c r="AI34" i="1" s="1"/>
  <c r="AH34" i="1"/>
  <c r="AC35" i="1"/>
  <c r="AE35" i="1" s="1"/>
  <c r="AD35" i="1"/>
  <c r="AG35" i="1"/>
  <c r="AH35" i="1"/>
  <c r="AI35" i="1"/>
  <c r="AC36" i="1"/>
  <c r="AD36" i="1"/>
  <c r="AE36" i="1"/>
  <c r="AG36" i="1"/>
  <c r="AI36" i="1" s="1"/>
  <c r="AH36" i="1"/>
  <c r="AC37" i="1"/>
  <c r="AE37" i="1" s="1"/>
  <c r="AD37" i="1"/>
  <c r="AG37" i="1"/>
  <c r="AH37" i="1"/>
  <c r="AI37" i="1"/>
  <c r="AC38" i="1"/>
  <c r="AD38" i="1"/>
  <c r="AE38" i="1"/>
  <c r="AG38" i="1"/>
  <c r="AI38" i="1" s="1"/>
  <c r="AH38" i="1"/>
  <c r="AC39" i="1"/>
  <c r="AE39" i="1" s="1"/>
  <c r="AD39" i="1"/>
  <c r="AG39" i="1"/>
  <c r="AH39" i="1"/>
  <c r="AI39" i="1"/>
  <c r="AC40" i="1"/>
  <c r="AD40" i="1"/>
  <c r="AE40" i="1"/>
  <c r="AG40" i="1"/>
  <c r="AI40" i="1" s="1"/>
  <c r="AH40" i="1"/>
  <c r="AC41" i="1"/>
  <c r="AE41" i="1" s="1"/>
  <c r="AD41" i="1"/>
  <c r="AG41" i="1"/>
  <c r="AH41" i="1"/>
  <c r="AI41" i="1"/>
  <c r="AC42" i="1"/>
  <c r="AD42" i="1"/>
  <c r="AE42" i="1"/>
  <c r="AG42" i="1"/>
  <c r="AI42" i="1" s="1"/>
  <c r="AH42" i="1"/>
  <c r="AC43" i="1"/>
  <c r="AE43" i="1" s="1"/>
  <c r="AD43" i="1"/>
  <c r="AG43" i="1"/>
  <c r="AH43" i="1"/>
  <c r="AI43" i="1"/>
  <c r="AC44" i="1"/>
  <c r="AD44" i="1"/>
  <c r="AE44" i="1"/>
  <c r="AG44" i="1"/>
  <c r="AI44" i="1" s="1"/>
  <c r="AH44" i="1"/>
  <c r="AC45" i="1"/>
  <c r="AE45" i="1" s="1"/>
  <c r="AD45" i="1"/>
  <c r="AG45" i="1"/>
  <c r="AH45" i="1"/>
  <c r="AI45" i="1"/>
  <c r="AC46" i="1"/>
  <c r="AD46" i="1"/>
  <c r="AE46" i="1"/>
  <c r="AG46" i="1"/>
  <c r="AI46" i="1" s="1"/>
  <c r="AH46" i="1"/>
  <c r="AC47" i="1"/>
  <c r="AE47" i="1" s="1"/>
  <c r="AD47" i="1"/>
  <c r="AG47" i="1"/>
  <c r="AH47" i="1"/>
  <c r="AI47" i="1"/>
  <c r="AC48" i="1"/>
  <c r="AD48" i="1"/>
  <c r="AE48" i="1"/>
  <c r="AG48" i="1"/>
  <c r="AI48" i="1" s="1"/>
  <c r="AH48" i="1"/>
  <c r="AC49" i="1"/>
  <c r="AE49" i="1" s="1"/>
  <c r="AD49" i="1"/>
  <c r="AG49" i="1"/>
  <c r="AH49" i="1"/>
  <c r="AI49" i="1"/>
  <c r="AC50" i="1"/>
  <c r="AD50" i="1"/>
  <c r="AE50" i="1"/>
  <c r="AG50" i="1"/>
  <c r="AI50" i="1" s="1"/>
  <c r="AH50" i="1"/>
  <c r="AC51" i="1"/>
  <c r="AE51" i="1" s="1"/>
  <c r="AD51" i="1"/>
  <c r="AG51" i="1"/>
  <c r="AH51" i="1"/>
  <c r="AI51" i="1"/>
  <c r="AC52" i="1"/>
  <c r="AD52" i="1"/>
  <c r="AE52" i="1"/>
  <c r="AG52" i="1"/>
  <c r="AI52" i="1" s="1"/>
  <c r="AH52" i="1"/>
  <c r="AC53" i="1"/>
  <c r="AE53" i="1" s="1"/>
  <c r="AD53" i="1"/>
  <c r="AG53" i="1"/>
  <c r="AH53" i="1"/>
  <c r="AI53" i="1"/>
  <c r="AC54" i="1"/>
  <c r="AD54" i="1"/>
  <c r="AE54" i="1"/>
  <c r="AG54" i="1"/>
  <c r="AI54" i="1" s="1"/>
  <c r="AH54" i="1"/>
  <c r="AC55" i="1"/>
  <c r="AE55" i="1" s="1"/>
  <c r="AD55" i="1"/>
  <c r="AG55" i="1"/>
  <c r="AH55" i="1"/>
  <c r="AI55" i="1"/>
  <c r="AC56" i="1"/>
  <c r="AD56" i="1"/>
  <c r="AE56" i="1"/>
  <c r="AG56" i="1"/>
  <c r="AI56" i="1" s="1"/>
  <c r="AH56" i="1"/>
  <c r="AC57" i="1"/>
  <c r="AE57" i="1" s="1"/>
  <c r="AD57" i="1"/>
  <c r="AG57" i="1"/>
  <c r="AH57" i="1"/>
  <c r="AI57" i="1"/>
  <c r="AI3" i="1"/>
  <c r="AH3" i="1"/>
  <c r="AG3" i="1"/>
  <c r="AE3" i="1"/>
  <c r="AD3" i="1"/>
  <c r="AC3" i="1"/>
  <c r="K58" i="7" l="1"/>
  <c r="J58" i="7"/>
  <c r="I58" i="7"/>
  <c r="H58" i="7"/>
  <c r="F58" i="7"/>
  <c r="E58" i="7"/>
  <c r="D58" i="7"/>
  <c r="C58" i="7"/>
  <c r="B58" i="7"/>
  <c r="X57" i="7"/>
  <c r="W57" i="7"/>
  <c r="V57" i="7"/>
  <c r="U57" i="7"/>
  <c r="S57" i="7"/>
  <c r="R57" i="7"/>
  <c r="Q57" i="7"/>
  <c r="P57" i="7"/>
  <c r="O57" i="7"/>
  <c r="L57" i="7"/>
  <c r="G57" i="7"/>
  <c r="T57" i="7" s="1"/>
  <c r="X56" i="7"/>
  <c r="W56" i="7"/>
  <c r="V56" i="7"/>
  <c r="U56" i="7"/>
  <c r="S56" i="7"/>
  <c r="R56" i="7"/>
  <c r="Q56" i="7"/>
  <c r="P56" i="7"/>
  <c r="O56" i="7"/>
  <c r="L56" i="7"/>
  <c r="Y56" i="7" s="1"/>
  <c r="G56" i="7"/>
  <c r="T56" i="7" s="1"/>
  <c r="X55" i="7"/>
  <c r="W55" i="7"/>
  <c r="V55" i="7"/>
  <c r="U55" i="7"/>
  <c r="S55" i="7"/>
  <c r="R55" i="7"/>
  <c r="Q55" i="7"/>
  <c r="P55" i="7"/>
  <c r="O55" i="7"/>
  <c r="L55" i="7"/>
  <c r="Y55" i="7" s="1"/>
  <c r="G55" i="7"/>
  <c r="T55" i="7" s="1"/>
  <c r="X54" i="7"/>
  <c r="W54" i="7"/>
  <c r="V54" i="7"/>
  <c r="U54" i="7"/>
  <c r="S54" i="7"/>
  <c r="R54" i="7"/>
  <c r="Q54" i="7"/>
  <c r="P54" i="7"/>
  <c r="O54" i="7"/>
  <c r="L54" i="7"/>
  <c r="Y54" i="7" s="1"/>
  <c r="G54" i="7"/>
  <c r="X53" i="7"/>
  <c r="W53" i="7"/>
  <c r="V53" i="7"/>
  <c r="U53" i="7"/>
  <c r="S53" i="7"/>
  <c r="R53" i="7"/>
  <c r="Q53" i="7"/>
  <c r="P53" i="7"/>
  <c r="O53" i="7"/>
  <c r="L53" i="7"/>
  <c r="G53" i="7"/>
  <c r="T53" i="7" s="1"/>
  <c r="X52" i="7"/>
  <c r="W52" i="7"/>
  <c r="V52" i="7"/>
  <c r="U52" i="7"/>
  <c r="S52" i="7"/>
  <c r="R52" i="7"/>
  <c r="Q52" i="7"/>
  <c r="P52" i="7"/>
  <c r="O52" i="7"/>
  <c r="L52" i="7"/>
  <c r="Y52" i="7" s="1"/>
  <c r="G52" i="7"/>
  <c r="T52" i="7" s="1"/>
  <c r="X51" i="7"/>
  <c r="W51" i="7"/>
  <c r="V51" i="7"/>
  <c r="U51" i="7"/>
  <c r="S51" i="7"/>
  <c r="R51" i="7"/>
  <c r="Q51" i="7"/>
  <c r="P51" i="7"/>
  <c r="O51" i="7"/>
  <c r="L51" i="7"/>
  <c r="Y51" i="7" s="1"/>
  <c r="G51" i="7"/>
  <c r="T51" i="7" s="1"/>
  <c r="X50" i="7"/>
  <c r="W50" i="7"/>
  <c r="V50" i="7"/>
  <c r="U50" i="7"/>
  <c r="S50" i="7"/>
  <c r="R50" i="7"/>
  <c r="Q50" i="7"/>
  <c r="P50" i="7"/>
  <c r="O50" i="7"/>
  <c r="L50" i="7"/>
  <c r="Y50" i="7" s="1"/>
  <c r="G50" i="7"/>
  <c r="X49" i="7"/>
  <c r="W49" i="7"/>
  <c r="V49" i="7"/>
  <c r="U49" i="7"/>
  <c r="S49" i="7"/>
  <c r="R49" i="7"/>
  <c r="Q49" i="7"/>
  <c r="P49" i="7"/>
  <c r="O49" i="7"/>
  <c r="L49" i="7"/>
  <c r="G49" i="7"/>
  <c r="T49" i="7" s="1"/>
  <c r="X48" i="7"/>
  <c r="W48" i="7"/>
  <c r="V48" i="7"/>
  <c r="U48" i="7"/>
  <c r="S48" i="7"/>
  <c r="R48" i="7"/>
  <c r="Q48" i="7"/>
  <c r="P48" i="7"/>
  <c r="O48" i="7"/>
  <c r="L48" i="7"/>
  <c r="Y48" i="7" s="1"/>
  <c r="G48" i="7"/>
  <c r="T48" i="7" s="1"/>
  <c r="X47" i="7"/>
  <c r="W47" i="7"/>
  <c r="V47" i="7"/>
  <c r="U47" i="7"/>
  <c r="S47" i="7"/>
  <c r="R47" i="7"/>
  <c r="Q47" i="7"/>
  <c r="P47" i="7"/>
  <c r="O47" i="7"/>
  <c r="L47" i="7"/>
  <c r="Y47" i="7" s="1"/>
  <c r="G47" i="7"/>
  <c r="T47" i="7" s="1"/>
  <c r="X46" i="7"/>
  <c r="W46" i="7"/>
  <c r="V46" i="7"/>
  <c r="U46" i="7"/>
  <c r="S46" i="7"/>
  <c r="R46" i="7"/>
  <c r="Q46" i="7"/>
  <c r="P46" i="7"/>
  <c r="O46" i="7"/>
  <c r="L46" i="7"/>
  <c r="Y46" i="7" s="1"/>
  <c r="G46" i="7"/>
  <c r="M46" i="7" s="1"/>
  <c r="Z46" i="7" s="1"/>
  <c r="X45" i="7"/>
  <c r="W45" i="7"/>
  <c r="V45" i="7"/>
  <c r="U45" i="7"/>
  <c r="S45" i="7"/>
  <c r="R45" i="7"/>
  <c r="Q45" i="7"/>
  <c r="P45" i="7"/>
  <c r="O45" i="7"/>
  <c r="L45" i="7"/>
  <c r="G45" i="7"/>
  <c r="T45" i="7" s="1"/>
  <c r="X44" i="7"/>
  <c r="W44" i="7"/>
  <c r="V44" i="7"/>
  <c r="U44" i="7"/>
  <c r="S44" i="7"/>
  <c r="R44" i="7"/>
  <c r="Q44" i="7"/>
  <c r="P44" i="7"/>
  <c r="O44" i="7"/>
  <c r="L44" i="7"/>
  <c r="Y44" i="7" s="1"/>
  <c r="G44" i="7"/>
  <c r="T44" i="7" s="1"/>
  <c r="X43" i="7"/>
  <c r="W43" i="7"/>
  <c r="V43" i="7"/>
  <c r="U43" i="7"/>
  <c r="S43" i="7"/>
  <c r="R43" i="7"/>
  <c r="Q43" i="7"/>
  <c r="P43" i="7"/>
  <c r="O43" i="7"/>
  <c r="L43" i="7"/>
  <c r="Y43" i="7" s="1"/>
  <c r="G43" i="7"/>
  <c r="T43" i="7" s="1"/>
  <c r="X42" i="7"/>
  <c r="W42" i="7"/>
  <c r="V42" i="7"/>
  <c r="U42" i="7"/>
  <c r="S42" i="7"/>
  <c r="R42" i="7"/>
  <c r="Q42" i="7"/>
  <c r="P42" i="7"/>
  <c r="O42" i="7"/>
  <c r="L42" i="7"/>
  <c r="Y42" i="7" s="1"/>
  <c r="G42" i="7"/>
  <c r="M42" i="7" s="1"/>
  <c r="Z42" i="7" s="1"/>
  <c r="X41" i="7"/>
  <c r="W41" i="7"/>
  <c r="V41" i="7"/>
  <c r="U41" i="7"/>
  <c r="S41" i="7"/>
  <c r="R41" i="7"/>
  <c r="Q41" i="7"/>
  <c r="P41" i="7"/>
  <c r="O41" i="7"/>
  <c r="L41" i="7"/>
  <c r="G41" i="7"/>
  <c r="T41" i="7" s="1"/>
  <c r="X40" i="7"/>
  <c r="W40" i="7"/>
  <c r="V40" i="7"/>
  <c r="U40" i="7"/>
  <c r="S40" i="7"/>
  <c r="R40" i="7"/>
  <c r="Q40" i="7"/>
  <c r="P40" i="7"/>
  <c r="O40" i="7"/>
  <c r="L40" i="7"/>
  <c r="Y40" i="7" s="1"/>
  <c r="G40" i="7"/>
  <c r="T40" i="7" s="1"/>
  <c r="X39" i="7"/>
  <c r="W39" i="7"/>
  <c r="V39" i="7"/>
  <c r="U39" i="7"/>
  <c r="S39" i="7"/>
  <c r="R39" i="7"/>
  <c r="Q39" i="7"/>
  <c r="P39" i="7"/>
  <c r="O39" i="7"/>
  <c r="L39" i="7"/>
  <c r="Y39" i="7" s="1"/>
  <c r="G39" i="7"/>
  <c r="T39" i="7" s="1"/>
  <c r="X38" i="7"/>
  <c r="W38" i="7"/>
  <c r="V38" i="7"/>
  <c r="U38" i="7"/>
  <c r="S38" i="7"/>
  <c r="R38" i="7"/>
  <c r="Q38" i="7"/>
  <c r="P38" i="7"/>
  <c r="O38" i="7"/>
  <c r="L38" i="7"/>
  <c r="Y38" i="7" s="1"/>
  <c r="G38" i="7"/>
  <c r="T38" i="7" s="1"/>
  <c r="X37" i="7"/>
  <c r="W37" i="7"/>
  <c r="V37" i="7"/>
  <c r="U37" i="7"/>
  <c r="S37" i="7"/>
  <c r="R37" i="7"/>
  <c r="Q37" i="7"/>
  <c r="P37" i="7"/>
  <c r="O37" i="7"/>
  <c r="L37" i="7"/>
  <c r="G37" i="7"/>
  <c r="T37" i="7" s="1"/>
  <c r="X36" i="7"/>
  <c r="W36" i="7"/>
  <c r="V36" i="7"/>
  <c r="U36" i="7"/>
  <c r="S36" i="7"/>
  <c r="R36" i="7"/>
  <c r="Q36" i="7"/>
  <c r="P36" i="7"/>
  <c r="O36" i="7"/>
  <c r="L36" i="7"/>
  <c r="Y36" i="7" s="1"/>
  <c r="G36" i="7"/>
  <c r="T36" i="7" s="1"/>
  <c r="X35" i="7"/>
  <c r="W35" i="7"/>
  <c r="V35" i="7"/>
  <c r="U35" i="7"/>
  <c r="S35" i="7"/>
  <c r="R35" i="7"/>
  <c r="Q35" i="7"/>
  <c r="P35" i="7"/>
  <c r="O35" i="7"/>
  <c r="L35" i="7"/>
  <c r="Y35" i="7" s="1"/>
  <c r="G35" i="7"/>
  <c r="T35" i="7" s="1"/>
  <c r="X34" i="7"/>
  <c r="W34" i="7"/>
  <c r="V34" i="7"/>
  <c r="U34" i="7"/>
  <c r="S34" i="7"/>
  <c r="R34" i="7"/>
  <c r="Q34" i="7"/>
  <c r="P34" i="7"/>
  <c r="O34" i="7"/>
  <c r="L34" i="7"/>
  <c r="Y34" i="7" s="1"/>
  <c r="G34" i="7"/>
  <c r="M34" i="7" s="1"/>
  <c r="Z34" i="7" s="1"/>
  <c r="X33" i="7"/>
  <c r="W33" i="7"/>
  <c r="V33" i="7"/>
  <c r="U33" i="7"/>
  <c r="S33" i="7"/>
  <c r="R33" i="7"/>
  <c r="Q33" i="7"/>
  <c r="P33" i="7"/>
  <c r="O33" i="7"/>
  <c r="L33" i="7"/>
  <c r="G33" i="7"/>
  <c r="T33" i="7" s="1"/>
  <c r="X32" i="7"/>
  <c r="W32" i="7"/>
  <c r="V32" i="7"/>
  <c r="U32" i="7"/>
  <c r="S32" i="7"/>
  <c r="R32" i="7"/>
  <c r="Q32" i="7"/>
  <c r="P32" i="7"/>
  <c r="O32" i="7"/>
  <c r="L32" i="7"/>
  <c r="Y32" i="7" s="1"/>
  <c r="G32" i="7"/>
  <c r="T32" i="7" s="1"/>
  <c r="X31" i="7"/>
  <c r="W31" i="7"/>
  <c r="V31" i="7"/>
  <c r="U31" i="7"/>
  <c r="S31" i="7"/>
  <c r="R31" i="7"/>
  <c r="Q31" i="7"/>
  <c r="P31" i="7"/>
  <c r="O31" i="7"/>
  <c r="L31" i="7"/>
  <c r="Y31" i="7" s="1"/>
  <c r="G31" i="7"/>
  <c r="T31" i="7" s="1"/>
  <c r="X30" i="7"/>
  <c r="W30" i="7"/>
  <c r="V30" i="7"/>
  <c r="U30" i="7"/>
  <c r="S30" i="7"/>
  <c r="R30" i="7"/>
  <c r="Q30" i="7"/>
  <c r="P30" i="7"/>
  <c r="O30" i="7"/>
  <c r="L30" i="7"/>
  <c r="Y30" i="7" s="1"/>
  <c r="G30" i="7"/>
  <c r="M30" i="7" s="1"/>
  <c r="Z30" i="7" s="1"/>
  <c r="X29" i="7"/>
  <c r="W29" i="7"/>
  <c r="V29" i="7"/>
  <c r="U29" i="7"/>
  <c r="S29" i="7"/>
  <c r="R29" i="7"/>
  <c r="Q29" i="7"/>
  <c r="P29" i="7"/>
  <c r="O29" i="7"/>
  <c r="L29" i="7"/>
  <c r="G29" i="7"/>
  <c r="T29" i="7" s="1"/>
  <c r="X28" i="7"/>
  <c r="W28" i="7"/>
  <c r="V28" i="7"/>
  <c r="U28" i="7"/>
  <c r="S28" i="7"/>
  <c r="R28" i="7"/>
  <c r="Q28" i="7"/>
  <c r="P28" i="7"/>
  <c r="O28" i="7"/>
  <c r="L28" i="7"/>
  <c r="Y28" i="7" s="1"/>
  <c r="G28" i="7"/>
  <c r="T28" i="7" s="1"/>
  <c r="X27" i="7"/>
  <c r="W27" i="7"/>
  <c r="V27" i="7"/>
  <c r="U27" i="7"/>
  <c r="S27" i="7"/>
  <c r="R27" i="7"/>
  <c r="Q27" i="7"/>
  <c r="P27" i="7"/>
  <c r="O27" i="7"/>
  <c r="L27" i="7"/>
  <c r="Y27" i="7" s="1"/>
  <c r="G27" i="7"/>
  <c r="T27" i="7" s="1"/>
  <c r="X26" i="7"/>
  <c r="W26" i="7"/>
  <c r="V26" i="7"/>
  <c r="U26" i="7"/>
  <c r="S26" i="7"/>
  <c r="R26" i="7"/>
  <c r="Q26" i="7"/>
  <c r="P26" i="7"/>
  <c r="O26" i="7"/>
  <c r="L26" i="7"/>
  <c r="Y26" i="7" s="1"/>
  <c r="G26" i="7"/>
  <c r="T26" i="7" s="1"/>
  <c r="X25" i="7"/>
  <c r="W25" i="7"/>
  <c r="V25" i="7"/>
  <c r="U25" i="7"/>
  <c r="S25" i="7"/>
  <c r="R25" i="7"/>
  <c r="Q25" i="7"/>
  <c r="P25" i="7"/>
  <c r="O25" i="7"/>
  <c r="L25" i="7"/>
  <c r="Y25" i="7" s="1"/>
  <c r="G25" i="7"/>
  <c r="T25" i="7" s="1"/>
  <c r="X24" i="7"/>
  <c r="W24" i="7"/>
  <c r="V24" i="7"/>
  <c r="U24" i="7"/>
  <c r="S24" i="7"/>
  <c r="R24" i="7"/>
  <c r="Q24" i="7"/>
  <c r="P24" i="7"/>
  <c r="O24" i="7"/>
  <c r="L24" i="7"/>
  <c r="Y24" i="7" s="1"/>
  <c r="G24" i="7"/>
  <c r="T24" i="7" s="1"/>
  <c r="X23" i="7"/>
  <c r="W23" i="7"/>
  <c r="V23" i="7"/>
  <c r="U23" i="7"/>
  <c r="S23" i="7"/>
  <c r="R23" i="7"/>
  <c r="Q23" i="7"/>
  <c r="P23" i="7"/>
  <c r="O23" i="7"/>
  <c r="L23" i="7"/>
  <c r="Y23" i="7" s="1"/>
  <c r="G23" i="7"/>
  <c r="T23" i="7" s="1"/>
  <c r="X22" i="7"/>
  <c r="W22" i="7"/>
  <c r="V22" i="7"/>
  <c r="U22" i="7"/>
  <c r="S22" i="7"/>
  <c r="R22" i="7"/>
  <c r="Q22" i="7"/>
  <c r="P22" i="7"/>
  <c r="O22" i="7"/>
  <c r="L22" i="7"/>
  <c r="Y22" i="7" s="1"/>
  <c r="G22" i="7"/>
  <c r="M22" i="7" s="1"/>
  <c r="Z22" i="7" s="1"/>
  <c r="X21" i="7"/>
  <c r="W21" i="7"/>
  <c r="V21" i="7"/>
  <c r="U21" i="7"/>
  <c r="S21" i="7"/>
  <c r="R21" i="7"/>
  <c r="Q21" i="7"/>
  <c r="P21" i="7"/>
  <c r="O21" i="7"/>
  <c r="L21" i="7"/>
  <c r="Y21" i="7" s="1"/>
  <c r="G21" i="7"/>
  <c r="T21" i="7" s="1"/>
  <c r="X20" i="7"/>
  <c r="W20" i="7"/>
  <c r="V20" i="7"/>
  <c r="U20" i="7"/>
  <c r="S20" i="7"/>
  <c r="R20" i="7"/>
  <c r="Q20" i="7"/>
  <c r="P20" i="7"/>
  <c r="O20" i="7"/>
  <c r="L20" i="7"/>
  <c r="Y20" i="7" s="1"/>
  <c r="G20" i="7"/>
  <c r="T20" i="7" s="1"/>
  <c r="X19" i="7"/>
  <c r="W19" i="7"/>
  <c r="V19" i="7"/>
  <c r="U19" i="7"/>
  <c r="S19" i="7"/>
  <c r="R19" i="7"/>
  <c r="Q19" i="7"/>
  <c r="P19" i="7"/>
  <c r="O19" i="7"/>
  <c r="L19" i="7"/>
  <c r="Y19" i="7" s="1"/>
  <c r="G19" i="7"/>
  <c r="T19" i="7" s="1"/>
  <c r="X18" i="7"/>
  <c r="W18" i="7"/>
  <c r="V18" i="7"/>
  <c r="U18" i="7"/>
  <c r="S18" i="7"/>
  <c r="R18" i="7"/>
  <c r="Q18" i="7"/>
  <c r="P18" i="7"/>
  <c r="O18" i="7"/>
  <c r="L18" i="7"/>
  <c r="Y18" i="7" s="1"/>
  <c r="G18" i="7"/>
  <c r="T18" i="7" s="1"/>
  <c r="X17" i="7"/>
  <c r="W17" i="7"/>
  <c r="V17" i="7"/>
  <c r="U17" i="7"/>
  <c r="S17" i="7"/>
  <c r="R17" i="7"/>
  <c r="Q17" i="7"/>
  <c r="P17" i="7"/>
  <c r="O17" i="7"/>
  <c r="L17" i="7"/>
  <c r="G17" i="7"/>
  <c r="T17" i="7" s="1"/>
  <c r="X16" i="7"/>
  <c r="W16" i="7"/>
  <c r="V16" i="7"/>
  <c r="U16" i="7"/>
  <c r="S16" i="7"/>
  <c r="R16" i="7"/>
  <c r="Q16" i="7"/>
  <c r="P16" i="7"/>
  <c r="O16" i="7"/>
  <c r="L16" i="7"/>
  <c r="Y16" i="7" s="1"/>
  <c r="G16" i="7"/>
  <c r="T16" i="7" s="1"/>
  <c r="X15" i="7"/>
  <c r="W15" i="7"/>
  <c r="V15" i="7"/>
  <c r="U15" i="7"/>
  <c r="S15" i="7"/>
  <c r="R15" i="7"/>
  <c r="Q15" i="7"/>
  <c r="P15" i="7"/>
  <c r="O15" i="7"/>
  <c r="L15" i="7"/>
  <c r="Y15" i="7" s="1"/>
  <c r="G15" i="7"/>
  <c r="T15" i="7" s="1"/>
  <c r="X14" i="7"/>
  <c r="W14" i="7"/>
  <c r="V14" i="7"/>
  <c r="U14" i="7"/>
  <c r="S14" i="7"/>
  <c r="R14" i="7"/>
  <c r="Q14" i="7"/>
  <c r="P14" i="7"/>
  <c r="O14" i="7"/>
  <c r="L14" i="7"/>
  <c r="Y14" i="7" s="1"/>
  <c r="G14" i="7"/>
  <c r="X13" i="7"/>
  <c r="W13" i="7"/>
  <c r="V13" i="7"/>
  <c r="U13" i="7"/>
  <c r="S13" i="7"/>
  <c r="R13" i="7"/>
  <c r="Q13" i="7"/>
  <c r="P13" i="7"/>
  <c r="O13" i="7"/>
  <c r="L13" i="7"/>
  <c r="Y13" i="7" s="1"/>
  <c r="G13" i="7"/>
  <c r="T13" i="7" s="1"/>
  <c r="X12" i="7"/>
  <c r="W12" i="7"/>
  <c r="V12" i="7"/>
  <c r="U12" i="7"/>
  <c r="S12" i="7"/>
  <c r="R12" i="7"/>
  <c r="Q12" i="7"/>
  <c r="P12" i="7"/>
  <c r="O12" i="7"/>
  <c r="L12" i="7"/>
  <c r="Y12" i="7" s="1"/>
  <c r="G12" i="7"/>
  <c r="T12" i="7" s="1"/>
  <c r="X11" i="7"/>
  <c r="W11" i="7"/>
  <c r="V11" i="7"/>
  <c r="U11" i="7"/>
  <c r="S11" i="7"/>
  <c r="R11" i="7"/>
  <c r="Q11" i="7"/>
  <c r="P11" i="7"/>
  <c r="O11" i="7"/>
  <c r="L11" i="7"/>
  <c r="Y11" i="7" s="1"/>
  <c r="G11" i="7"/>
  <c r="T11" i="7" s="1"/>
  <c r="X10" i="7"/>
  <c r="W10" i="7"/>
  <c r="V10" i="7"/>
  <c r="U10" i="7"/>
  <c r="S10" i="7"/>
  <c r="R10" i="7"/>
  <c r="Q10" i="7"/>
  <c r="P10" i="7"/>
  <c r="O10" i="7"/>
  <c r="L10" i="7"/>
  <c r="Y10" i="7" s="1"/>
  <c r="G10" i="7"/>
  <c r="T10" i="7" s="1"/>
  <c r="X9" i="7"/>
  <c r="W9" i="7"/>
  <c r="V9" i="7"/>
  <c r="U9" i="7"/>
  <c r="S9" i="7"/>
  <c r="R9" i="7"/>
  <c r="Q9" i="7"/>
  <c r="P9" i="7"/>
  <c r="O9" i="7"/>
  <c r="L9" i="7"/>
  <c r="Y9" i="7" s="1"/>
  <c r="G9" i="7"/>
  <c r="T9" i="7" s="1"/>
  <c r="X8" i="7"/>
  <c r="W8" i="7"/>
  <c r="V8" i="7"/>
  <c r="U8" i="7"/>
  <c r="S8" i="7"/>
  <c r="R8" i="7"/>
  <c r="Q8" i="7"/>
  <c r="P8" i="7"/>
  <c r="O8" i="7"/>
  <c r="L8" i="7"/>
  <c r="Y8" i="7" s="1"/>
  <c r="G8" i="7"/>
  <c r="T8" i="7" s="1"/>
  <c r="X7" i="7"/>
  <c r="W7" i="7"/>
  <c r="V7" i="7"/>
  <c r="U7" i="7"/>
  <c r="S7" i="7"/>
  <c r="R7" i="7"/>
  <c r="Q7" i="7"/>
  <c r="P7" i="7"/>
  <c r="O7" i="7"/>
  <c r="L7" i="7"/>
  <c r="Y7" i="7" s="1"/>
  <c r="G7" i="7"/>
  <c r="T7" i="7" s="1"/>
  <c r="X6" i="7"/>
  <c r="W6" i="7"/>
  <c r="V6" i="7"/>
  <c r="U6" i="7"/>
  <c r="S6" i="7"/>
  <c r="R6" i="7"/>
  <c r="Q6" i="7"/>
  <c r="P6" i="7"/>
  <c r="O6" i="7"/>
  <c r="L6" i="7"/>
  <c r="Y6" i="7" s="1"/>
  <c r="G6" i="7"/>
  <c r="T6" i="7" s="1"/>
  <c r="X5" i="7"/>
  <c r="W5" i="7"/>
  <c r="V5" i="7"/>
  <c r="U5" i="7"/>
  <c r="S5" i="7"/>
  <c r="R5" i="7"/>
  <c r="Q5" i="7"/>
  <c r="P5" i="7"/>
  <c r="O5" i="7"/>
  <c r="L5" i="7"/>
  <c r="Y5" i="7" s="1"/>
  <c r="G5" i="7"/>
  <c r="T5" i="7" s="1"/>
  <c r="X4" i="7"/>
  <c r="W4" i="7"/>
  <c r="V4" i="7"/>
  <c r="U4" i="7"/>
  <c r="S4" i="7"/>
  <c r="R4" i="7"/>
  <c r="Q4" i="7"/>
  <c r="P4" i="7"/>
  <c r="O4" i="7"/>
  <c r="L4" i="7"/>
  <c r="Y4" i="7" s="1"/>
  <c r="G4" i="7"/>
  <c r="T4" i="7" s="1"/>
  <c r="X3" i="7"/>
  <c r="W3" i="7"/>
  <c r="V3" i="7"/>
  <c r="U3" i="7"/>
  <c r="S3" i="7"/>
  <c r="R3" i="7"/>
  <c r="Q3" i="7"/>
  <c r="P3" i="7"/>
  <c r="O3" i="7"/>
  <c r="L3" i="7"/>
  <c r="G3" i="7"/>
  <c r="T3" i="7" s="1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8" i="1" s="1"/>
  <c r="G5" i="1"/>
  <c r="G4" i="1"/>
  <c r="G3" i="1"/>
  <c r="L57" i="1"/>
  <c r="M57" i="1" s="1"/>
  <c r="L56" i="1"/>
  <c r="M56" i="1" s="1"/>
  <c r="L55" i="1"/>
  <c r="M55" i="1" s="1"/>
  <c r="L54" i="1"/>
  <c r="L53" i="1"/>
  <c r="M53" i="1" s="1"/>
  <c r="L52" i="1"/>
  <c r="M52" i="1" s="1"/>
  <c r="L51" i="1"/>
  <c r="M51" i="1" s="1"/>
  <c r="L50" i="1"/>
  <c r="L49" i="1"/>
  <c r="M49" i="1" s="1"/>
  <c r="L48" i="1"/>
  <c r="M48" i="1" s="1"/>
  <c r="L47" i="1"/>
  <c r="M47" i="1" s="1"/>
  <c r="L46" i="1"/>
  <c r="L45" i="1"/>
  <c r="M45" i="1" s="1"/>
  <c r="L44" i="1"/>
  <c r="M44" i="1" s="1"/>
  <c r="L43" i="1"/>
  <c r="M43" i="1" s="1"/>
  <c r="L42" i="1"/>
  <c r="L41" i="1"/>
  <c r="M41" i="1" s="1"/>
  <c r="L40" i="1"/>
  <c r="M40" i="1" s="1"/>
  <c r="L39" i="1"/>
  <c r="M39" i="1" s="1"/>
  <c r="L38" i="1"/>
  <c r="L37" i="1"/>
  <c r="M37" i="1" s="1"/>
  <c r="L36" i="1"/>
  <c r="M36" i="1" s="1"/>
  <c r="L35" i="1"/>
  <c r="M35" i="1" s="1"/>
  <c r="L34" i="1"/>
  <c r="L33" i="1"/>
  <c r="M33" i="1" s="1"/>
  <c r="L32" i="1"/>
  <c r="M32" i="1" s="1"/>
  <c r="M31" i="1"/>
  <c r="L31" i="1"/>
  <c r="L30" i="1"/>
  <c r="M30" i="1" s="1"/>
  <c r="M29" i="1"/>
  <c r="L29" i="1"/>
  <c r="L28" i="1"/>
  <c r="M28" i="1" s="1"/>
  <c r="M27" i="1"/>
  <c r="L27" i="1"/>
  <c r="L26" i="1"/>
  <c r="M25" i="1"/>
  <c r="L25" i="1"/>
  <c r="L24" i="1"/>
  <c r="M24" i="1" s="1"/>
  <c r="M23" i="1"/>
  <c r="L23" i="1"/>
  <c r="L22" i="1"/>
  <c r="M22" i="1" s="1"/>
  <c r="M21" i="1"/>
  <c r="L21" i="1"/>
  <c r="L20" i="1"/>
  <c r="M20" i="1" s="1"/>
  <c r="M19" i="1"/>
  <c r="L19" i="1"/>
  <c r="L18" i="1"/>
  <c r="M17" i="1"/>
  <c r="L17" i="1"/>
  <c r="L16" i="1"/>
  <c r="M16" i="1" s="1"/>
  <c r="M15" i="1"/>
  <c r="L15" i="1"/>
  <c r="L14" i="1"/>
  <c r="M14" i="1" s="1"/>
  <c r="M13" i="1"/>
  <c r="L13" i="1"/>
  <c r="L12" i="1"/>
  <c r="M12" i="1" s="1"/>
  <c r="L11" i="1"/>
  <c r="M11" i="1" s="1"/>
  <c r="L10" i="1"/>
  <c r="L9" i="1"/>
  <c r="M9" i="1" s="1"/>
  <c r="L8" i="1"/>
  <c r="M8" i="1" s="1"/>
  <c r="L7" i="1"/>
  <c r="M7" i="1" s="1"/>
  <c r="L6" i="1"/>
  <c r="L5" i="1"/>
  <c r="M5" i="1" s="1"/>
  <c r="L4" i="1"/>
  <c r="M4" i="1" s="1"/>
  <c r="L3" i="1"/>
  <c r="M3" i="1" s="1"/>
  <c r="L57" i="2"/>
  <c r="M57" i="2" s="1"/>
  <c r="L56" i="2"/>
  <c r="M56" i="2" s="1"/>
  <c r="L55" i="2"/>
  <c r="L54" i="2"/>
  <c r="L53" i="2"/>
  <c r="M53" i="2" s="1"/>
  <c r="L52" i="2"/>
  <c r="M52" i="2" s="1"/>
  <c r="L51" i="2"/>
  <c r="L50" i="2"/>
  <c r="L49" i="2"/>
  <c r="M49" i="2" s="1"/>
  <c r="L48" i="2"/>
  <c r="M48" i="2" s="1"/>
  <c r="L47" i="2"/>
  <c r="L46" i="2"/>
  <c r="L45" i="2"/>
  <c r="M45" i="2" s="1"/>
  <c r="L44" i="2"/>
  <c r="M44" i="2" s="1"/>
  <c r="L43" i="2"/>
  <c r="L42" i="2"/>
  <c r="L41" i="2"/>
  <c r="M41" i="2" s="1"/>
  <c r="L40" i="2"/>
  <c r="M40" i="2" s="1"/>
  <c r="L39" i="2"/>
  <c r="L38" i="2"/>
  <c r="L37" i="2"/>
  <c r="M37" i="2" s="1"/>
  <c r="L36" i="2"/>
  <c r="M36" i="2" s="1"/>
  <c r="L35" i="2"/>
  <c r="L34" i="2"/>
  <c r="L33" i="2"/>
  <c r="M33" i="2" s="1"/>
  <c r="L32" i="2"/>
  <c r="M32" i="2" s="1"/>
  <c r="L31" i="2"/>
  <c r="L30" i="2"/>
  <c r="L29" i="2"/>
  <c r="M29" i="2" s="1"/>
  <c r="L28" i="2"/>
  <c r="M28" i="2" s="1"/>
  <c r="L27" i="2"/>
  <c r="L26" i="2"/>
  <c r="L25" i="2"/>
  <c r="M25" i="2" s="1"/>
  <c r="L24" i="2"/>
  <c r="M24" i="2" s="1"/>
  <c r="L23" i="2"/>
  <c r="L22" i="2"/>
  <c r="L21" i="2"/>
  <c r="M21" i="2" s="1"/>
  <c r="L20" i="2"/>
  <c r="M20" i="2" s="1"/>
  <c r="L19" i="2"/>
  <c r="L18" i="2"/>
  <c r="L17" i="2"/>
  <c r="M17" i="2" s="1"/>
  <c r="L16" i="2"/>
  <c r="M16" i="2" s="1"/>
  <c r="L15" i="2"/>
  <c r="L14" i="2"/>
  <c r="L13" i="2"/>
  <c r="M13" i="2" s="1"/>
  <c r="L12" i="2"/>
  <c r="M12" i="2" s="1"/>
  <c r="L11" i="2"/>
  <c r="L10" i="2"/>
  <c r="L9" i="2"/>
  <c r="M9" i="2" s="1"/>
  <c r="L8" i="2"/>
  <c r="M8" i="2" s="1"/>
  <c r="L7" i="2"/>
  <c r="L6" i="2"/>
  <c r="L5" i="2"/>
  <c r="M5" i="2" s="1"/>
  <c r="L4" i="2"/>
  <c r="L58" i="2" s="1"/>
  <c r="L3" i="2"/>
  <c r="L57" i="3"/>
  <c r="L56" i="3"/>
  <c r="M56" i="3" s="1"/>
  <c r="L55" i="3"/>
  <c r="M55" i="3" s="1"/>
  <c r="L54" i="3"/>
  <c r="L53" i="3"/>
  <c r="L52" i="3"/>
  <c r="M52" i="3" s="1"/>
  <c r="L51" i="3"/>
  <c r="M51" i="3" s="1"/>
  <c r="L50" i="3"/>
  <c r="L49" i="3"/>
  <c r="L48" i="3"/>
  <c r="M48" i="3" s="1"/>
  <c r="L47" i="3"/>
  <c r="M47" i="3" s="1"/>
  <c r="L46" i="3"/>
  <c r="L45" i="3"/>
  <c r="L44" i="3"/>
  <c r="M44" i="3" s="1"/>
  <c r="L43" i="3"/>
  <c r="M43" i="3" s="1"/>
  <c r="L42" i="3"/>
  <c r="L41" i="3"/>
  <c r="L40" i="3"/>
  <c r="M40" i="3" s="1"/>
  <c r="L39" i="3"/>
  <c r="M39" i="3" s="1"/>
  <c r="L38" i="3"/>
  <c r="L37" i="3"/>
  <c r="L36" i="3"/>
  <c r="M36" i="3" s="1"/>
  <c r="L35" i="3"/>
  <c r="M35" i="3" s="1"/>
  <c r="L34" i="3"/>
  <c r="L33" i="3"/>
  <c r="L32" i="3"/>
  <c r="M32" i="3" s="1"/>
  <c r="L31" i="3"/>
  <c r="M31" i="3" s="1"/>
  <c r="L30" i="3"/>
  <c r="L29" i="3"/>
  <c r="L28" i="3"/>
  <c r="M28" i="3" s="1"/>
  <c r="L27" i="3"/>
  <c r="M27" i="3" s="1"/>
  <c r="L26" i="3"/>
  <c r="L25" i="3"/>
  <c r="L24" i="3"/>
  <c r="M24" i="3" s="1"/>
  <c r="L23" i="3"/>
  <c r="M23" i="3" s="1"/>
  <c r="L22" i="3"/>
  <c r="L21" i="3"/>
  <c r="L20" i="3"/>
  <c r="M20" i="3" s="1"/>
  <c r="L19" i="3"/>
  <c r="M19" i="3" s="1"/>
  <c r="L18" i="3"/>
  <c r="L17" i="3"/>
  <c r="L16" i="3"/>
  <c r="M16" i="3" s="1"/>
  <c r="L15" i="3"/>
  <c r="M15" i="3" s="1"/>
  <c r="L14" i="3"/>
  <c r="L13" i="3"/>
  <c r="L12" i="3"/>
  <c r="M12" i="3" s="1"/>
  <c r="L11" i="3"/>
  <c r="M11" i="3" s="1"/>
  <c r="L10" i="3"/>
  <c r="L9" i="3"/>
  <c r="L8" i="3"/>
  <c r="M8" i="3" s="1"/>
  <c r="L7" i="3"/>
  <c r="M7" i="3" s="1"/>
  <c r="L6" i="3"/>
  <c r="L5" i="3"/>
  <c r="L4" i="3"/>
  <c r="L58" i="3" s="1"/>
  <c r="L3" i="3"/>
  <c r="M3" i="3" s="1"/>
  <c r="L57" i="4"/>
  <c r="L56" i="4"/>
  <c r="L55" i="4"/>
  <c r="L54" i="4"/>
  <c r="AD54" i="4" s="1"/>
  <c r="AE54" i="4" s="1"/>
  <c r="L53" i="4"/>
  <c r="L52" i="4"/>
  <c r="L51" i="4"/>
  <c r="L50" i="4"/>
  <c r="AD50" i="4" s="1"/>
  <c r="AE50" i="4" s="1"/>
  <c r="L49" i="4"/>
  <c r="L48" i="4"/>
  <c r="L47" i="4"/>
  <c r="L46" i="4"/>
  <c r="AD46" i="4" s="1"/>
  <c r="AE46" i="4" s="1"/>
  <c r="L45" i="4"/>
  <c r="L44" i="4"/>
  <c r="L43" i="4"/>
  <c r="L42" i="4"/>
  <c r="AD42" i="4" s="1"/>
  <c r="AE42" i="4" s="1"/>
  <c r="L41" i="4"/>
  <c r="L40" i="4"/>
  <c r="L39" i="4"/>
  <c r="L38" i="4"/>
  <c r="AD38" i="4" s="1"/>
  <c r="AE38" i="4" s="1"/>
  <c r="L37" i="4"/>
  <c r="L36" i="4"/>
  <c r="L35" i="4"/>
  <c r="L34" i="4"/>
  <c r="AD34" i="4" s="1"/>
  <c r="AE34" i="4" s="1"/>
  <c r="L33" i="4"/>
  <c r="L32" i="4"/>
  <c r="L31" i="4"/>
  <c r="L30" i="4"/>
  <c r="AD30" i="4" s="1"/>
  <c r="AE30" i="4" s="1"/>
  <c r="L29" i="4"/>
  <c r="L28" i="4"/>
  <c r="L27" i="4"/>
  <c r="L26" i="4"/>
  <c r="AD26" i="4" s="1"/>
  <c r="AE26" i="4" s="1"/>
  <c r="L25" i="4"/>
  <c r="L24" i="4"/>
  <c r="L23" i="4"/>
  <c r="L22" i="4"/>
  <c r="AD22" i="4" s="1"/>
  <c r="AE22" i="4" s="1"/>
  <c r="L21" i="4"/>
  <c r="L20" i="4"/>
  <c r="L19" i="4"/>
  <c r="L18" i="4"/>
  <c r="AD18" i="4" s="1"/>
  <c r="AE18" i="4" s="1"/>
  <c r="L17" i="4"/>
  <c r="L16" i="4"/>
  <c r="L15" i="4"/>
  <c r="L14" i="4"/>
  <c r="AD14" i="4" s="1"/>
  <c r="AE14" i="4" s="1"/>
  <c r="L13" i="4"/>
  <c r="L12" i="4"/>
  <c r="L11" i="4"/>
  <c r="L10" i="4"/>
  <c r="AD10" i="4" s="1"/>
  <c r="AE10" i="4" s="1"/>
  <c r="L9" i="4"/>
  <c r="L8" i="4"/>
  <c r="L7" i="4"/>
  <c r="L6" i="4"/>
  <c r="AD6" i="4" s="1"/>
  <c r="AE6" i="4" s="1"/>
  <c r="L5" i="4"/>
  <c r="L4" i="4"/>
  <c r="L3" i="4"/>
  <c r="M6" i="5"/>
  <c r="M10" i="5"/>
  <c r="M14" i="5"/>
  <c r="M18" i="5"/>
  <c r="M22" i="5"/>
  <c r="M26" i="5"/>
  <c r="M30" i="5"/>
  <c r="M34" i="5"/>
  <c r="M38" i="5"/>
  <c r="M42" i="5"/>
  <c r="M46" i="5"/>
  <c r="M50" i="5"/>
  <c r="M54" i="5"/>
  <c r="M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3" i="5"/>
  <c r="G4" i="5"/>
  <c r="M4" i="5" s="1"/>
  <c r="G5" i="5"/>
  <c r="M5" i="5" s="1"/>
  <c r="G6" i="5"/>
  <c r="G7" i="5"/>
  <c r="G8" i="5"/>
  <c r="M8" i="5" s="1"/>
  <c r="G9" i="5"/>
  <c r="M9" i="5" s="1"/>
  <c r="G10" i="5"/>
  <c r="G11" i="5"/>
  <c r="M11" i="5" s="1"/>
  <c r="G12" i="5"/>
  <c r="M12" i="5" s="1"/>
  <c r="G13" i="5"/>
  <c r="M13" i="5" s="1"/>
  <c r="G14" i="5"/>
  <c r="G15" i="5"/>
  <c r="M15" i="5" s="1"/>
  <c r="G16" i="5"/>
  <c r="M16" i="5" s="1"/>
  <c r="G17" i="5"/>
  <c r="M17" i="5" s="1"/>
  <c r="G18" i="5"/>
  <c r="G19" i="5"/>
  <c r="M19" i="5" s="1"/>
  <c r="G20" i="5"/>
  <c r="M20" i="5" s="1"/>
  <c r="G21" i="5"/>
  <c r="M21" i="5" s="1"/>
  <c r="G22" i="5"/>
  <c r="G23" i="5"/>
  <c r="M23" i="5" s="1"/>
  <c r="G24" i="5"/>
  <c r="M24" i="5" s="1"/>
  <c r="G25" i="5"/>
  <c r="M25" i="5" s="1"/>
  <c r="G26" i="5"/>
  <c r="G27" i="5"/>
  <c r="M27" i="5" s="1"/>
  <c r="G28" i="5"/>
  <c r="M28" i="5" s="1"/>
  <c r="G29" i="5"/>
  <c r="M29" i="5" s="1"/>
  <c r="G30" i="5"/>
  <c r="G31" i="5"/>
  <c r="M31" i="5" s="1"/>
  <c r="G32" i="5"/>
  <c r="M32" i="5" s="1"/>
  <c r="G33" i="5"/>
  <c r="M33" i="5" s="1"/>
  <c r="G34" i="5"/>
  <c r="G35" i="5"/>
  <c r="M35" i="5" s="1"/>
  <c r="G36" i="5"/>
  <c r="M36" i="5" s="1"/>
  <c r="G37" i="5"/>
  <c r="M37" i="5" s="1"/>
  <c r="G38" i="5"/>
  <c r="G39" i="5"/>
  <c r="M39" i="5" s="1"/>
  <c r="G40" i="5"/>
  <c r="M40" i="5" s="1"/>
  <c r="G41" i="5"/>
  <c r="M41" i="5" s="1"/>
  <c r="G42" i="5"/>
  <c r="G43" i="5"/>
  <c r="M43" i="5" s="1"/>
  <c r="G44" i="5"/>
  <c r="M44" i="5" s="1"/>
  <c r="G45" i="5"/>
  <c r="M45" i="5" s="1"/>
  <c r="G46" i="5"/>
  <c r="G47" i="5"/>
  <c r="M47" i="5" s="1"/>
  <c r="G48" i="5"/>
  <c r="M48" i="5" s="1"/>
  <c r="G49" i="5"/>
  <c r="M49" i="5" s="1"/>
  <c r="G50" i="5"/>
  <c r="G51" i="5"/>
  <c r="M51" i="5" s="1"/>
  <c r="G52" i="5"/>
  <c r="M52" i="5" s="1"/>
  <c r="G53" i="5"/>
  <c r="M53" i="5" s="1"/>
  <c r="G54" i="5"/>
  <c r="G55" i="5"/>
  <c r="M55" i="5" s="1"/>
  <c r="G56" i="5"/>
  <c r="M56" i="5" s="1"/>
  <c r="G57" i="5"/>
  <c r="M57" i="5" s="1"/>
  <c r="G3" i="5"/>
  <c r="K58" i="5"/>
  <c r="J58" i="5"/>
  <c r="I58" i="5"/>
  <c r="H58" i="5"/>
  <c r="F58" i="5"/>
  <c r="E58" i="5"/>
  <c r="D58" i="5"/>
  <c r="C58" i="5"/>
  <c r="B58" i="5"/>
  <c r="K58" i="3"/>
  <c r="J58" i="3"/>
  <c r="I58" i="3"/>
  <c r="H58" i="3"/>
  <c r="F58" i="3"/>
  <c r="E58" i="3"/>
  <c r="D58" i="3"/>
  <c r="C58" i="3"/>
  <c r="B58" i="3"/>
  <c r="K58" i="2"/>
  <c r="J58" i="2"/>
  <c r="I58" i="2"/>
  <c r="H58" i="2"/>
  <c r="F58" i="2"/>
  <c r="E58" i="2"/>
  <c r="D58" i="2"/>
  <c r="C58" i="2"/>
  <c r="B58" i="2"/>
  <c r="K58" i="1"/>
  <c r="J58" i="1"/>
  <c r="I58" i="1"/>
  <c r="H58" i="1"/>
  <c r="F58" i="1"/>
  <c r="E58" i="1"/>
  <c r="D58" i="1"/>
  <c r="C58" i="1"/>
  <c r="B58" i="1"/>
  <c r="S58" i="3"/>
  <c r="X58" i="3"/>
  <c r="O3" i="2"/>
  <c r="O58" i="2" s="1"/>
  <c r="O3" i="3"/>
  <c r="O3" i="4"/>
  <c r="O3" i="5"/>
  <c r="O3" i="1"/>
  <c r="O58" i="1" s="1"/>
  <c r="P3" i="2"/>
  <c r="P58" i="2" s="1"/>
  <c r="Q3" i="2"/>
  <c r="Q58" i="2" s="1"/>
  <c r="R3" i="2"/>
  <c r="S3" i="2"/>
  <c r="S58" i="2" s="1"/>
  <c r="U3" i="2"/>
  <c r="U58" i="2" s="1"/>
  <c r="V3" i="2"/>
  <c r="V58" i="2" s="1"/>
  <c r="W3" i="2"/>
  <c r="X3" i="2"/>
  <c r="X58" i="2" s="1"/>
  <c r="P4" i="2"/>
  <c r="Q4" i="2"/>
  <c r="R4" i="2"/>
  <c r="S4" i="2"/>
  <c r="U4" i="2"/>
  <c r="V4" i="2"/>
  <c r="W4" i="2"/>
  <c r="X4" i="2"/>
  <c r="P5" i="2"/>
  <c r="Q5" i="2"/>
  <c r="R5" i="2"/>
  <c r="S5" i="2"/>
  <c r="U5" i="2"/>
  <c r="V5" i="2"/>
  <c r="W5" i="2"/>
  <c r="X5" i="2"/>
  <c r="P6" i="2"/>
  <c r="Q6" i="2"/>
  <c r="R6" i="2"/>
  <c r="S6" i="2"/>
  <c r="U6" i="2"/>
  <c r="V6" i="2"/>
  <c r="W6" i="2"/>
  <c r="X6" i="2"/>
  <c r="P7" i="2"/>
  <c r="Q7" i="2"/>
  <c r="R7" i="2"/>
  <c r="S7" i="2"/>
  <c r="U7" i="2"/>
  <c r="V7" i="2"/>
  <c r="W7" i="2"/>
  <c r="X7" i="2"/>
  <c r="P8" i="2"/>
  <c r="Q8" i="2"/>
  <c r="R8" i="2"/>
  <c r="S8" i="2"/>
  <c r="U8" i="2"/>
  <c r="V8" i="2"/>
  <c r="W8" i="2"/>
  <c r="X8" i="2"/>
  <c r="P9" i="2"/>
  <c r="Q9" i="2"/>
  <c r="R9" i="2"/>
  <c r="S9" i="2"/>
  <c r="U9" i="2"/>
  <c r="V9" i="2"/>
  <c r="W9" i="2"/>
  <c r="X9" i="2"/>
  <c r="P10" i="2"/>
  <c r="Q10" i="2"/>
  <c r="R10" i="2"/>
  <c r="S10" i="2"/>
  <c r="U10" i="2"/>
  <c r="V10" i="2"/>
  <c r="W10" i="2"/>
  <c r="X10" i="2"/>
  <c r="P11" i="2"/>
  <c r="Q11" i="2"/>
  <c r="R11" i="2"/>
  <c r="S11" i="2"/>
  <c r="U11" i="2"/>
  <c r="V11" i="2"/>
  <c r="W11" i="2"/>
  <c r="X11" i="2"/>
  <c r="P12" i="2"/>
  <c r="Q12" i="2"/>
  <c r="R12" i="2"/>
  <c r="S12" i="2"/>
  <c r="U12" i="2"/>
  <c r="V12" i="2"/>
  <c r="W12" i="2"/>
  <c r="X12" i="2"/>
  <c r="P13" i="2"/>
  <c r="Q13" i="2"/>
  <c r="R13" i="2"/>
  <c r="S13" i="2"/>
  <c r="U13" i="2"/>
  <c r="V13" i="2"/>
  <c r="W13" i="2"/>
  <c r="X13" i="2"/>
  <c r="P14" i="2"/>
  <c r="Q14" i="2"/>
  <c r="R14" i="2"/>
  <c r="S14" i="2"/>
  <c r="U14" i="2"/>
  <c r="V14" i="2"/>
  <c r="W14" i="2"/>
  <c r="X14" i="2"/>
  <c r="P15" i="2"/>
  <c r="Q15" i="2"/>
  <c r="R15" i="2"/>
  <c r="S15" i="2"/>
  <c r="U15" i="2"/>
  <c r="V15" i="2"/>
  <c r="W15" i="2"/>
  <c r="X15" i="2"/>
  <c r="P16" i="2"/>
  <c r="Q16" i="2"/>
  <c r="R16" i="2"/>
  <c r="S16" i="2"/>
  <c r="U16" i="2"/>
  <c r="V16" i="2"/>
  <c r="W16" i="2"/>
  <c r="X16" i="2"/>
  <c r="P17" i="2"/>
  <c r="Q17" i="2"/>
  <c r="R17" i="2"/>
  <c r="S17" i="2"/>
  <c r="U17" i="2"/>
  <c r="V17" i="2"/>
  <c r="W17" i="2"/>
  <c r="X17" i="2"/>
  <c r="P18" i="2"/>
  <c r="Q18" i="2"/>
  <c r="R18" i="2"/>
  <c r="S18" i="2"/>
  <c r="U18" i="2"/>
  <c r="V18" i="2"/>
  <c r="W18" i="2"/>
  <c r="X18" i="2"/>
  <c r="P19" i="2"/>
  <c r="Q19" i="2"/>
  <c r="R19" i="2"/>
  <c r="S19" i="2"/>
  <c r="U19" i="2"/>
  <c r="V19" i="2"/>
  <c r="W19" i="2"/>
  <c r="X19" i="2"/>
  <c r="P20" i="2"/>
  <c r="Q20" i="2"/>
  <c r="R20" i="2"/>
  <c r="S20" i="2"/>
  <c r="U20" i="2"/>
  <c r="V20" i="2"/>
  <c r="W20" i="2"/>
  <c r="X20" i="2"/>
  <c r="P21" i="2"/>
  <c r="Q21" i="2"/>
  <c r="R21" i="2"/>
  <c r="S21" i="2"/>
  <c r="U21" i="2"/>
  <c r="V21" i="2"/>
  <c r="W21" i="2"/>
  <c r="X21" i="2"/>
  <c r="P22" i="2"/>
  <c r="Q22" i="2"/>
  <c r="R22" i="2"/>
  <c r="S22" i="2"/>
  <c r="U22" i="2"/>
  <c r="V22" i="2"/>
  <c r="W22" i="2"/>
  <c r="X22" i="2"/>
  <c r="P23" i="2"/>
  <c r="Q23" i="2"/>
  <c r="R23" i="2"/>
  <c r="S23" i="2"/>
  <c r="U23" i="2"/>
  <c r="V23" i="2"/>
  <c r="W23" i="2"/>
  <c r="X23" i="2"/>
  <c r="P24" i="2"/>
  <c r="Q24" i="2"/>
  <c r="R24" i="2"/>
  <c r="S24" i="2"/>
  <c r="U24" i="2"/>
  <c r="V24" i="2"/>
  <c r="W24" i="2"/>
  <c r="X24" i="2"/>
  <c r="P25" i="2"/>
  <c r="Q25" i="2"/>
  <c r="R25" i="2"/>
  <c r="S25" i="2"/>
  <c r="U25" i="2"/>
  <c r="V25" i="2"/>
  <c r="W25" i="2"/>
  <c r="X25" i="2"/>
  <c r="P26" i="2"/>
  <c r="Q26" i="2"/>
  <c r="R26" i="2"/>
  <c r="S26" i="2"/>
  <c r="U26" i="2"/>
  <c r="V26" i="2"/>
  <c r="W26" i="2"/>
  <c r="X26" i="2"/>
  <c r="P27" i="2"/>
  <c r="Q27" i="2"/>
  <c r="R27" i="2"/>
  <c r="S27" i="2"/>
  <c r="U27" i="2"/>
  <c r="V27" i="2"/>
  <c r="W27" i="2"/>
  <c r="X27" i="2"/>
  <c r="P28" i="2"/>
  <c r="Q28" i="2"/>
  <c r="R28" i="2"/>
  <c r="S28" i="2"/>
  <c r="U28" i="2"/>
  <c r="V28" i="2"/>
  <c r="W28" i="2"/>
  <c r="X28" i="2"/>
  <c r="P29" i="2"/>
  <c r="Q29" i="2"/>
  <c r="R29" i="2"/>
  <c r="S29" i="2"/>
  <c r="U29" i="2"/>
  <c r="V29" i="2"/>
  <c r="W29" i="2"/>
  <c r="X29" i="2"/>
  <c r="P30" i="2"/>
  <c r="Q30" i="2"/>
  <c r="R30" i="2"/>
  <c r="S30" i="2"/>
  <c r="U30" i="2"/>
  <c r="V30" i="2"/>
  <c r="W30" i="2"/>
  <c r="X30" i="2"/>
  <c r="P31" i="2"/>
  <c r="Q31" i="2"/>
  <c r="R31" i="2"/>
  <c r="S31" i="2"/>
  <c r="U31" i="2"/>
  <c r="V31" i="2"/>
  <c r="W31" i="2"/>
  <c r="X31" i="2"/>
  <c r="P32" i="2"/>
  <c r="Q32" i="2"/>
  <c r="R32" i="2"/>
  <c r="S32" i="2"/>
  <c r="U32" i="2"/>
  <c r="V32" i="2"/>
  <c r="W32" i="2"/>
  <c r="X32" i="2"/>
  <c r="P33" i="2"/>
  <c r="Q33" i="2"/>
  <c r="R33" i="2"/>
  <c r="S33" i="2"/>
  <c r="U33" i="2"/>
  <c r="V33" i="2"/>
  <c r="W33" i="2"/>
  <c r="X33" i="2"/>
  <c r="P34" i="2"/>
  <c r="Q34" i="2"/>
  <c r="R34" i="2"/>
  <c r="S34" i="2"/>
  <c r="U34" i="2"/>
  <c r="V34" i="2"/>
  <c r="W34" i="2"/>
  <c r="X34" i="2"/>
  <c r="P35" i="2"/>
  <c r="Q35" i="2"/>
  <c r="R35" i="2"/>
  <c r="S35" i="2"/>
  <c r="U35" i="2"/>
  <c r="V35" i="2"/>
  <c r="W35" i="2"/>
  <c r="X35" i="2"/>
  <c r="P36" i="2"/>
  <c r="Q36" i="2"/>
  <c r="R36" i="2"/>
  <c r="S36" i="2"/>
  <c r="U36" i="2"/>
  <c r="V36" i="2"/>
  <c r="W36" i="2"/>
  <c r="X36" i="2"/>
  <c r="P37" i="2"/>
  <c r="Q37" i="2"/>
  <c r="R37" i="2"/>
  <c r="S37" i="2"/>
  <c r="U37" i="2"/>
  <c r="V37" i="2"/>
  <c r="W37" i="2"/>
  <c r="X37" i="2"/>
  <c r="P38" i="2"/>
  <c r="Q38" i="2"/>
  <c r="R38" i="2"/>
  <c r="S38" i="2"/>
  <c r="U38" i="2"/>
  <c r="V38" i="2"/>
  <c r="W38" i="2"/>
  <c r="X38" i="2"/>
  <c r="P39" i="2"/>
  <c r="Q39" i="2"/>
  <c r="R39" i="2"/>
  <c r="S39" i="2"/>
  <c r="U39" i="2"/>
  <c r="V39" i="2"/>
  <c r="W39" i="2"/>
  <c r="X39" i="2"/>
  <c r="P40" i="2"/>
  <c r="Q40" i="2"/>
  <c r="R40" i="2"/>
  <c r="S40" i="2"/>
  <c r="U40" i="2"/>
  <c r="V40" i="2"/>
  <c r="W40" i="2"/>
  <c r="X40" i="2"/>
  <c r="P41" i="2"/>
  <c r="Q41" i="2"/>
  <c r="R41" i="2"/>
  <c r="S41" i="2"/>
  <c r="U41" i="2"/>
  <c r="V41" i="2"/>
  <c r="W41" i="2"/>
  <c r="X41" i="2"/>
  <c r="P42" i="2"/>
  <c r="Q42" i="2"/>
  <c r="R42" i="2"/>
  <c r="S42" i="2"/>
  <c r="U42" i="2"/>
  <c r="V42" i="2"/>
  <c r="W42" i="2"/>
  <c r="X42" i="2"/>
  <c r="P43" i="2"/>
  <c r="Q43" i="2"/>
  <c r="R43" i="2"/>
  <c r="S43" i="2"/>
  <c r="U43" i="2"/>
  <c r="V43" i="2"/>
  <c r="W43" i="2"/>
  <c r="X43" i="2"/>
  <c r="P44" i="2"/>
  <c r="Q44" i="2"/>
  <c r="R44" i="2"/>
  <c r="S44" i="2"/>
  <c r="U44" i="2"/>
  <c r="V44" i="2"/>
  <c r="W44" i="2"/>
  <c r="X44" i="2"/>
  <c r="P45" i="2"/>
  <c r="Q45" i="2"/>
  <c r="R45" i="2"/>
  <c r="S45" i="2"/>
  <c r="U45" i="2"/>
  <c r="V45" i="2"/>
  <c r="W45" i="2"/>
  <c r="X45" i="2"/>
  <c r="P46" i="2"/>
  <c r="Q46" i="2"/>
  <c r="R46" i="2"/>
  <c r="S46" i="2"/>
  <c r="U46" i="2"/>
  <c r="V46" i="2"/>
  <c r="W46" i="2"/>
  <c r="X46" i="2"/>
  <c r="P47" i="2"/>
  <c r="Q47" i="2"/>
  <c r="R47" i="2"/>
  <c r="S47" i="2"/>
  <c r="U47" i="2"/>
  <c r="V47" i="2"/>
  <c r="W47" i="2"/>
  <c r="X47" i="2"/>
  <c r="P48" i="2"/>
  <c r="Q48" i="2"/>
  <c r="R48" i="2"/>
  <c r="S48" i="2"/>
  <c r="U48" i="2"/>
  <c r="V48" i="2"/>
  <c r="W48" i="2"/>
  <c r="X48" i="2"/>
  <c r="P49" i="2"/>
  <c r="Q49" i="2"/>
  <c r="R49" i="2"/>
  <c r="S49" i="2"/>
  <c r="U49" i="2"/>
  <c r="V49" i="2"/>
  <c r="W49" i="2"/>
  <c r="X49" i="2"/>
  <c r="P50" i="2"/>
  <c r="Q50" i="2"/>
  <c r="R50" i="2"/>
  <c r="S50" i="2"/>
  <c r="U50" i="2"/>
  <c r="V50" i="2"/>
  <c r="W50" i="2"/>
  <c r="X50" i="2"/>
  <c r="P51" i="2"/>
  <c r="Q51" i="2"/>
  <c r="R51" i="2"/>
  <c r="S51" i="2"/>
  <c r="U51" i="2"/>
  <c r="V51" i="2"/>
  <c r="W51" i="2"/>
  <c r="X51" i="2"/>
  <c r="P52" i="2"/>
  <c r="Q52" i="2"/>
  <c r="R52" i="2"/>
  <c r="S52" i="2"/>
  <c r="U52" i="2"/>
  <c r="V52" i="2"/>
  <c r="W52" i="2"/>
  <c r="X52" i="2"/>
  <c r="P53" i="2"/>
  <c r="Q53" i="2"/>
  <c r="R53" i="2"/>
  <c r="S53" i="2"/>
  <c r="U53" i="2"/>
  <c r="V53" i="2"/>
  <c r="W53" i="2"/>
  <c r="X53" i="2"/>
  <c r="P54" i="2"/>
  <c r="Q54" i="2"/>
  <c r="R54" i="2"/>
  <c r="S54" i="2"/>
  <c r="U54" i="2"/>
  <c r="V54" i="2"/>
  <c r="W54" i="2"/>
  <c r="X54" i="2"/>
  <c r="P55" i="2"/>
  <c r="Q55" i="2"/>
  <c r="R55" i="2"/>
  <c r="S55" i="2"/>
  <c r="U55" i="2"/>
  <c r="V55" i="2"/>
  <c r="W55" i="2"/>
  <c r="X55" i="2"/>
  <c r="P56" i="2"/>
  <c r="Q56" i="2"/>
  <c r="R56" i="2"/>
  <c r="S56" i="2"/>
  <c r="U56" i="2"/>
  <c r="V56" i="2"/>
  <c r="W56" i="2"/>
  <c r="X56" i="2"/>
  <c r="P57" i="2"/>
  <c r="Q57" i="2"/>
  <c r="R57" i="2"/>
  <c r="S57" i="2"/>
  <c r="U57" i="2"/>
  <c r="V57" i="2"/>
  <c r="W57" i="2"/>
  <c r="X57" i="2"/>
  <c r="P3" i="3"/>
  <c r="Q3" i="3"/>
  <c r="R3" i="3"/>
  <c r="S3" i="3"/>
  <c r="U3" i="3"/>
  <c r="U58" i="3" s="1"/>
  <c r="V3" i="3"/>
  <c r="V58" i="3" s="1"/>
  <c r="W3" i="3"/>
  <c r="X3" i="3"/>
  <c r="P4" i="3"/>
  <c r="Q4" i="3"/>
  <c r="R4" i="3"/>
  <c r="S4" i="3"/>
  <c r="U4" i="3"/>
  <c r="V4" i="3"/>
  <c r="W4" i="3"/>
  <c r="X4" i="3"/>
  <c r="P5" i="3"/>
  <c r="Q5" i="3"/>
  <c r="R5" i="3"/>
  <c r="S5" i="3"/>
  <c r="U5" i="3"/>
  <c r="V5" i="3"/>
  <c r="W5" i="3"/>
  <c r="X5" i="3"/>
  <c r="P6" i="3"/>
  <c r="Q6" i="3"/>
  <c r="R6" i="3"/>
  <c r="S6" i="3"/>
  <c r="U6" i="3"/>
  <c r="V6" i="3"/>
  <c r="W6" i="3"/>
  <c r="X6" i="3"/>
  <c r="P7" i="3"/>
  <c r="Q7" i="3"/>
  <c r="R7" i="3"/>
  <c r="S7" i="3"/>
  <c r="U7" i="3"/>
  <c r="V7" i="3"/>
  <c r="W7" i="3"/>
  <c r="X7" i="3"/>
  <c r="P8" i="3"/>
  <c r="Q8" i="3"/>
  <c r="R8" i="3"/>
  <c r="S8" i="3"/>
  <c r="U8" i="3"/>
  <c r="V8" i="3"/>
  <c r="W8" i="3"/>
  <c r="X8" i="3"/>
  <c r="P9" i="3"/>
  <c r="Q9" i="3"/>
  <c r="R9" i="3"/>
  <c r="S9" i="3"/>
  <c r="U9" i="3"/>
  <c r="V9" i="3"/>
  <c r="W9" i="3"/>
  <c r="X9" i="3"/>
  <c r="P10" i="3"/>
  <c r="Q10" i="3"/>
  <c r="R10" i="3"/>
  <c r="S10" i="3"/>
  <c r="U10" i="3"/>
  <c r="V10" i="3"/>
  <c r="W10" i="3"/>
  <c r="X10" i="3"/>
  <c r="P11" i="3"/>
  <c r="Q11" i="3"/>
  <c r="R11" i="3"/>
  <c r="S11" i="3"/>
  <c r="U11" i="3"/>
  <c r="V11" i="3"/>
  <c r="W11" i="3"/>
  <c r="X11" i="3"/>
  <c r="P12" i="3"/>
  <c r="Q12" i="3"/>
  <c r="R12" i="3"/>
  <c r="S12" i="3"/>
  <c r="U12" i="3"/>
  <c r="V12" i="3"/>
  <c r="W12" i="3"/>
  <c r="X12" i="3"/>
  <c r="P13" i="3"/>
  <c r="Q13" i="3"/>
  <c r="R13" i="3"/>
  <c r="S13" i="3"/>
  <c r="U13" i="3"/>
  <c r="V13" i="3"/>
  <c r="W13" i="3"/>
  <c r="X13" i="3"/>
  <c r="P14" i="3"/>
  <c r="Q14" i="3"/>
  <c r="R14" i="3"/>
  <c r="S14" i="3"/>
  <c r="U14" i="3"/>
  <c r="V14" i="3"/>
  <c r="W14" i="3"/>
  <c r="X14" i="3"/>
  <c r="P15" i="3"/>
  <c r="Q15" i="3"/>
  <c r="R15" i="3"/>
  <c r="S15" i="3"/>
  <c r="U15" i="3"/>
  <c r="V15" i="3"/>
  <c r="W15" i="3"/>
  <c r="X15" i="3"/>
  <c r="P16" i="3"/>
  <c r="Q16" i="3"/>
  <c r="R16" i="3"/>
  <c r="S16" i="3"/>
  <c r="U16" i="3"/>
  <c r="V16" i="3"/>
  <c r="W16" i="3"/>
  <c r="X16" i="3"/>
  <c r="P17" i="3"/>
  <c r="Q17" i="3"/>
  <c r="R17" i="3"/>
  <c r="S17" i="3"/>
  <c r="U17" i="3"/>
  <c r="V17" i="3"/>
  <c r="W17" i="3"/>
  <c r="X17" i="3"/>
  <c r="P18" i="3"/>
  <c r="Q18" i="3"/>
  <c r="R18" i="3"/>
  <c r="S18" i="3"/>
  <c r="U18" i="3"/>
  <c r="V18" i="3"/>
  <c r="W18" i="3"/>
  <c r="X18" i="3"/>
  <c r="P19" i="3"/>
  <c r="Q19" i="3"/>
  <c r="R19" i="3"/>
  <c r="S19" i="3"/>
  <c r="U19" i="3"/>
  <c r="V19" i="3"/>
  <c r="W19" i="3"/>
  <c r="X19" i="3"/>
  <c r="P20" i="3"/>
  <c r="Q20" i="3"/>
  <c r="R20" i="3"/>
  <c r="S20" i="3"/>
  <c r="U20" i="3"/>
  <c r="V20" i="3"/>
  <c r="W20" i="3"/>
  <c r="X20" i="3"/>
  <c r="P21" i="3"/>
  <c r="Q21" i="3"/>
  <c r="R21" i="3"/>
  <c r="S21" i="3"/>
  <c r="U21" i="3"/>
  <c r="V21" i="3"/>
  <c r="W21" i="3"/>
  <c r="X21" i="3"/>
  <c r="P22" i="3"/>
  <c r="Q22" i="3"/>
  <c r="R22" i="3"/>
  <c r="S22" i="3"/>
  <c r="U22" i="3"/>
  <c r="V22" i="3"/>
  <c r="W22" i="3"/>
  <c r="X22" i="3"/>
  <c r="P23" i="3"/>
  <c r="Q23" i="3"/>
  <c r="R23" i="3"/>
  <c r="S23" i="3"/>
  <c r="U23" i="3"/>
  <c r="V23" i="3"/>
  <c r="W23" i="3"/>
  <c r="X23" i="3"/>
  <c r="P24" i="3"/>
  <c r="Q24" i="3"/>
  <c r="R24" i="3"/>
  <c r="S24" i="3"/>
  <c r="U24" i="3"/>
  <c r="V24" i="3"/>
  <c r="W24" i="3"/>
  <c r="X24" i="3"/>
  <c r="P25" i="3"/>
  <c r="Q25" i="3"/>
  <c r="R25" i="3"/>
  <c r="S25" i="3"/>
  <c r="U25" i="3"/>
  <c r="V25" i="3"/>
  <c r="W25" i="3"/>
  <c r="X25" i="3"/>
  <c r="P26" i="3"/>
  <c r="Q26" i="3"/>
  <c r="R26" i="3"/>
  <c r="S26" i="3"/>
  <c r="U26" i="3"/>
  <c r="V26" i="3"/>
  <c r="W26" i="3"/>
  <c r="X26" i="3"/>
  <c r="P27" i="3"/>
  <c r="Q27" i="3"/>
  <c r="R27" i="3"/>
  <c r="S27" i="3"/>
  <c r="U27" i="3"/>
  <c r="V27" i="3"/>
  <c r="W27" i="3"/>
  <c r="X27" i="3"/>
  <c r="P28" i="3"/>
  <c r="Q28" i="3"/>
  <c r="R28" i="3"/>
  <c r="S28" i="3"/>
  <c r="U28" i="3"/>
  <c r="V28" i="3"/>
  <c r="W28" i="3"/>
  <c r="X28" i="3"/>
  <c r="P29" i="3"/>
  <c r="Q29" i="3"/>
  <c r="R29" i="3"/>
  <c r="S29" i="3"/>
  <c r="U29" i="3"/>
  <c r="V29" i="3"/>
  <c r="W29" i="3"/>
  <c r="X29" i="3"/>
  <c r="P30" i="3"/>
  <c r="Q30" i="3"/>
  <c r="R30" i="3"/>
  <c r="S30" i="3"/>
  <c r="U30" i="3"/>
  <c r="V30" i="3"/>
  <c r="W30" i="3"/>
  <c r="X30" i="3"/>
  <c r="P31" i="3"/>
  <c r="Q31" i="3"/>
  <c r="R31" i="3"/>
  <c r="S31" i="3"/>
  <c r="U31" i="3"/>
  <c r="V31" i="3"/>
  <c r="W31" i="3"/>
  <c r="X31" i="3"/>
  <c r="P32" i="3"/>
  <c r="Q32" i="3"/>
  <c r="R32" i="3"/>
  <c r="S32" i="3"/>
  <c r="U32" i="3"/>
  <c r="V32" i="3"/>
  <c r="W32" i="3"/>
  <c r="X32" i="3"/>
  <c r="P33" i="3"/>
  <c r="Q33" i="3"/>
  <c r="R33" i="3"/>
  <c r="S33" i="3"/>
  <c r="U33" i="3"/>
  <c r="V33" i="3"/>
  <c r="W33" i="3"/>
  <c r="X33" i="3"/>
  <c r="P34" i="3"/>
  <c r="Q34" i="3"/>
  <c r="R34" i="3"/>
  <c r="S34" i="3"/>
  <c r="U34" i="3"/>
  <c r="V34" i="3"/>
  <c r="W34" i="3"/>
  <c r="X34" i="3"/>
  <c r="P35" i="3"/>
  <c r="Q35" i="3"/>
  <c r="R35" i="3"/>
  <c r="S35" i="3"/>
  <c r="U35" i="3"/>
  <c r="V35" i="3"/>
  <c r="W35" i="3"/>
  <c r="X35" i="3"/>
  <c r="P36" i="3"/>
  <c r="Q36" i="3"/>
  <c r="R36" i="3"/>
  <c r="S36" i="3"/>
  <c r="U36" i="3"/>
  <c r="V36" i="3"/>
  <c r="W36" i="3"/>
  <c r="X36" i="3"/>
  <c r="P37" i="3"/>
  <c r="Q37" i="3"/>
  <c r="R37" i="3"/>
  <c r="S37" i="3"/>
  <c r="U37" i="3"/>
  <c r="V37" i="3"/>
  <c r="W37" i="3"/>
  <c r="X37" i="3"/>
  <c r="P38" i="3"/>
  <c r="Q38" i="3"/>
  <c r="R38" i="3"/>
  <c r="S38" i="3"/>
  <c r="U38" i="3"/>
  <c r="V38" i="3"/>
  <c r="W38" i="3"/>
  <c r="X38" i="3"/>
  <c r="P39" i="3"/>
  <c r="Q39" i="3"/>
  <c r="R39" i="3"/>
  <c r="S39" i="3"/>
  <c r="U39" i="3"/>
  <c r="V39" i="3"/>
  <c r="W39" i="3"/>
  <c r="X39" i="3"/>
  <c r="P40" i="3"/>
  <c r="Q40" i="3"/>
  <c r="R40" i="3"/>
  <c r="S40" i="3"/>
  <c r="U40" i="3"/>
  <c r="V40" i="3"/>
  <c r="W40" i="3"/>
  <c r="X40" i="3"/>
  <c r="P41" i="3"/>
  <c r="Q41" i="3"/>
  <c r="R41" i="3"/>
  <c r="S41" i="3"/>
  <c r="U41" i="3"/>
  <c r="V41" i="3"/>
  <c r="W41" i="3"/>
  <c r="X41" i="3"/>
  <c r="P42" i="3"/>
  <c r="Q42" i="3"/>
  <c r="R42" i="3"/>
  <c r="S42" i="3"/>
  <c r="U42" i="3"/>
  <c r="V42" i="3"/>
  <c r="W42" i="3"/>
  <c r="X42" i="3"/>
  <c r="P43" i="3"/>
  <c r="Q43" i="3"/>
  <c r="R43" i="3"/>
  <c r="S43" i="3"/>
  <c r="U43" i="3"/>
  <c r="V43" i="3"/>
  <c r="W43" i="3"/>
  <c r="X43" i="3"/>
  <c r="P44" i="3"/>
  <c r="Q44" i="3"/>
  <c r="R44" i="3"/>
  <c r="S44" i="3"/>
  <c r="U44" i="3"/>
  <c r="V44" i="3"/>
  <c r="W44" i="3"/>
  <c r="X44" i="3"/>
  <c r="P45" i="3"/>
  <c r="Q45" i="3"/>
  <c r="R45" i="3"/>
  <c r="S45" i="3"/>
  <c r="U45" i="3"/>
  <c r="V45" i="3"/>
  <c r="W45" i="3"/>
  <c r="X45" i="3"/>
  <c r="P46" i="3"/>
  <c r="Q46" i="3"/>
  <c r="R46" i="3"/>
  <c r="S46" i="3"/>
  <c r="U46" i="3"/>
  <c r="V46" i="3"/>
  <c r="W46" i="3"/>
  <c r="X46" i="3"/>
  <c r="P47" i="3"/>
  <c r="Q47" i="3"/>
  <c r="R47" i="3"/>
  <c r="S47" i="3"/>
  <c r="U47" i="3"/>
  <c r="V47" i="3"/>
  <c r="W47" i="3"/>
  <c r="X47" i="3"/>
  <c r="P48" i="3"/>
  <c r="Q48" i="3"/>
  <c r="R48" i="3"/>
  <c r="S48" i="3"/>
  <c r="U48" i="3"/>
  <c r="V48" i="3"/>
  <c r="W48" i="3"/>
  <c r="X48" i="3"/>
  <c r="P49" i="3"/>
  <c r="Q49" i="3"/>
  <c r="R49" i="3"/>
  <c r="S49" i="3"/>
  <c r="U49" i="3"/>
  <c r="V49" i="3"/>
  <c r="W49" i="3"/>
  <c r="X49" i="3"/>
  <c r="P50" i="3"/>
  <c r="Q50" i="3"/>
  <c r="R50" i="3"/>
  <c r="S50" i="3"/>
  <c r="U50" i="3"/>
  <c r="V50" i="3"/>
  <c r="W50" i="3"/>
  <c r="X50" i="3"/>
  <c r="P51" i="3"/>
  <c r="Q51" i="3"/>
  <c r="R51" i="3"/>
  <c r="S51" i="3"/>
  <c r="U51" i="3"/>
  <c r="V51" i="3"/>
  <c r="W51" i="3"/>
  <c r="X51" i="3"/>
  <c r="P52" i="3"/>
  <c r="Q52" i="3"/>
  <c r="R52" i="3"/>
  <c r="S52" i="3"/>
  <c r="U52" i="3"/>
  <c r="V52" i="3"/>
  <c r="W52" i="3"/>
  <c r="X52" i="3"/>
  <c r="P53" i="3"/>
  <c r="Q53" i="3"/>
  <c r="R53" i="3"/>
  <c r="S53" i="3"/>
  <c r="U53" i="3"/>
  <c r="V53" i="3"/>
  <c r="W53" i="3"/>
  <c r="X53" i="3"/>
  <c r="P54" i="3"/>
  <c r="Q54" i="3"/>
  <c r="R54" i="3"/>
  <c r="S54" i="3"/>
  <c r="U54" i="3"/>
  <c r="V54" i="3"/>
  <c r="W54" i="3"/>
  <c r="X54" i="3"/>
  <c r="P55" i="3"/>
  <c r="Q55" i="3"/>
  <c r="R55" i="3"/>
  <c r="S55" i="3"/>
  <c r="U55" i="3"/>
  <c r="V55" i="3"/>
  <c r="W55" i="3"/>
  <c r="X55" i="3"/>
  <c r="P56" i="3"/>
  <c r="Q56" i="3"/>
  <c r="R56" i="3"/>
  <c r="S56" i="3"/>
  <c r="U56" i="3"/>
  <c r="V56" i="3"/>
  <c r="W56" i="3"/>
  <c r="X56" i="3"/>
  <c r="P57" i="3"/>
  <c r="Q57" i="3"/>
  <c r="R57" i="3"/>
  <c r="S57" i="3"/>
  <c r="U57" i="3"/>
  <c r="V57" i="3"/>
  <c r="W57" i="3"/>
  <c r="X57" i="3"/>
  <c r="P3" i="4"/>
  <c r="Q3" i="4"/>
  <c r="R3" i="4"/>
  <c r="S3" i="4"/>
  <c r="U3" i="4"/>
  <c r="V3" i="4"/>
  <c r="W3" i="4"/>
  <c r="X3" i="4"/>
  <c r="P4" i="4"/>
  <c r="Q4" i="4"/>
  <c r="R4" i="4"/>
  <c r="S4" i="4"/>
  <c r="U4" i="4"/>
  <c r="V4" i="4"/>
  <c r="W4" i="4"/>
  <c r="X4" i="4"/>
  <c r="P5" i="4"/>
  <c r="Q5" i="4"/>
  <c r="R5" i="4"/>
  <c r="S5" i="4"/>
  <c r="U5" i="4"/>
  <c r="V5" i="4"/>
  <c r="W5" i="4"/>
  <c r="X5" i="4"/>
  <c r="P6" i="4"/>
  <c r="Q6" i="4"/>
  <c r="R6" i="4"/>
  <c r="S6" i="4"/>
  <c r="U6" i="4"/>
  <c r="V6" i="4"/>
  <c r="W6" i="4"/>
  <c r="X6" i="4"/>
  <c r="P7" i="4"/>
  <c r="Q7" i="4"/>
  <c r="R7" i="4"/>
  <c r="S7" i="4"/>
  <c r="U7" i="4"/>
  <c r="V7" i="4"/>
  <c r="W7" i="4"/>
  <c r="X7" i="4"/>
  <c r="P8" i="4"/>
  <c r="Q8" i="4"/>
  <c r="R8" i="4"/>
  <c r="S8" i="4"/>
  <c r="U8" i="4"/>
  <c r="V8" i="4"/>
  <c r="W8" i="4"/>
  <c r="X8" i="4"/>
  <c r="P9" i="4"/>
  <c r="Q9" i="4"/>
  <c r="R9" i="4"/>
  <c r="S9" i="4"/>
  <c r="T9" i="4"/>
  <c r="U9" i="4"/>
  <c r="V9" i="4"/>
  <c r="W9" i="4"/>
  <c r="X9" i="4"/>
  <c r="P10" i="4"/>
  <c r="Q10" i="4"/>
  <c r="R10" i="4"/>
  <c r="S10" i="4"/>
  <c r="U10" i="4"/>
  <c r="V10" i="4"/>
  <c r="W10" i="4"/>
  <c r="X10" i="4"/>
  <c r="P11" i="4"/>
  <c r="Q11" i="4"/>
  <c r="R11" i="4"/>
  <c r="S11" i="4"/>
  <c r="U11" i="4"/>
  <c r="V11" i="4"/>
  <c r="W11" i="4"/>
  <c r="X11" i="4"/>
  <c r="P12" i="4"/>
  <c r="Q12" i="4"/>
  <c r="R12" i="4"/>
  <c r="S12" i="4"/>
  <c r="U12" i="4"/>
  <c r="V12" i="4"/>
  <c r="W12" i="4"/>
  <c r="X12" i="4"/>
  <c r="P13" i="4"/>
  <c r="Q13" i="4"/>
  <c r="R13" i="4"/>
  <c r="S13" i="4"/>
  <c r="U13" i="4"/>
  <c r="V13" i="4"/>
  <c r="W13" i="4"/>
  <c r="X13" i="4"/>
  <c r="P14" i="4"/>
  <c r="Q14" i="4"/>
  <c r="R14" i="4"/>
  <c r="S14" i="4"/>
  <c r="U14" i="4"/>
  <c r="V14" i="4"/>
  <c r="W14" i="4"/>
  <c r="X14" i="4"/>
  <c r="P15" i="4"/>
  <c r="Q15" i="4"/>
  <c r="R15" i="4"/>
  <c r="S15" i="4"/>
  <c r="U15" i="4"/>
  <c r="V15" i="4"/>
  <c r="W15" i="4"/>
  <c r="X15" i="4"/>
  <c r="P16" i="4"/>
  <c r="Q16" i="4"/>
  <c r="R16" i="4"/>
  <c r="S16" i="4"/>
  <c r="U16" i="4"/>
  <c r="V16" i="4"/>
  <c r="W16" i="4"/>
  <c r="X16" i="4"/>
  <c r="P17" i="4"/>
  <c r="Q17" i="4"/>
  <c r="R17" i="4"/>
  <c r="S17" i="4"/>
  <c r="U17" i="4"/>
  <c r="V17" i="4"/>
  <c r="W17" i="4"/>
  <c r="X17" i="4"/>
  <c r="P18" i="4"/>
  <c r="Q18" i="4"/>
  <c r="R18" i="4"/>
  <c r="S18" i="4"/>
  <c r="U18" i="4"/>
  <c r="V18" i="4"/>
  <c r="W18" i="4"/>
  <c r="X18" i="4"/>
  <c r="P19" i="4"/>
  <c r="Q19" i="4"/>
  <c r="R19" i="4"/>
  <c r="S19" i="4"/>
  <c r="U19" i="4"/>
  <c r="V19" i="4"/>
  <c r="W19" i="4"/>
  <c r="X19" i="4"/>
  <c r="P20" i="4"/>
  <c r="Q20" i="4"/>
  <c r="R20" i="4"/>
  <c r="S20" i="4"/>
  <c r="U20" i="4"/>
  <c r="V20" i="4"/>
  <c r="W20" i="4"/>
  <c r="X20" i="4"/>
  <c r="P21" i="4"/>
  <c r="Q21" i="4"/>
  <c r="R21" i="4"/>
  <c r="S21" i="4"/>
  <c r="U21" i="4"/>
  <c r="V21" i="4"/>
  <c r="W21" i="4"/>
  <c r="X21" i="4"/>
  <c r="P22" i="4"/>
  <c r="Q22" i="4"/>
  <c r="R22" i="4"/>
  <c r="S22" i="4"/>
  <c r="U22" i="4"/>
  <c r="V22" i="4"/>
  <c r="W22" i="4"/>
  <c r="X22" i="4"/>
  <c r="P23" i="4"/>
  <c r="Q23" i="4"/>
  <c r="R23" i="4"/>
  <c r="S23" i="4"/>
  <c r="U23" i="4"/>
  <c r="V23" i="4"/>
  <c r="W23" i="4"/>
  <c r="X23" i="4"/>
  <c r="P24" i="4"/>
  <c r="Q24" i="4"/>
  <c r="R24" i="4"/>
  <c r="S24" i="4"/>
  <c r="U24" i="4"/>
  <c r="V24" i="4"/>
  <c r="W24" i="4"/>
  <c r="X24" i="4"/>
  <c r="P25" i="4"/>
  <c r="Q25" i="4"/>
  <c r="R25" i="4"/>
  <c r="S25" i="4"/>
  <c r="T25" i="4"/>
  <c r="U25" i="4"/>
  <c r="V25" i="4"/>
  <c r="W25" i="4"/>
  <c r="X25" i="4"/>
  <c r="P26" i="4"/>
  <c r="Q26" i="4"/>
  <c r="R26" i="4"/>
  <c r="S26" i="4"/>
  <c r="U26" i="4"/>
  <c r="V26" i="4"/>
  <c r="W26" i="4"/>
  <c r="X26" i="4"/>
  <c r="P27" i="4"/>
  <c r="Q27" i="4"/>
  <c r="R27" i="4"/>
  <c r="S27" i="4"/>
  <c r="U27" i="4"/>
  <c r="V27" i="4"/>
  <c r="W27" i="4"/>
  <c r="X27" i="4"/>
  <c r="P28" i="4"/>
  <c r="Q28" i="4"/>
  <c r="R28" i="4"/>
  <c r="S28" i="4"/>
  <c r="U28" i="4"/>
  <c r="V28" i="4"/>
  <c r="W28" i="4"/>
  <c r="X28" i="4"/>
  <c r="P29" i="4"/>
  <c r="Q29" i="4"/>
  <c r="R29" i="4"/>
  <c r="S29" i="4"/>
  <c r="U29" i="4"/>
  <c r="V29" i="4"/>
  <c r="W29" i="4"/>
  <c r="X29" i="4"/>
  <c r="P30" i="4"/>
  <c r="Q30" i="4"/>
  <c r="R30" i="4"/>
  <c r="S30" i="4"/>
  <c r="U30" i="4"/>
  <c r="V30" i="4"/>
  <c r="W30" i="4"/>
  <c r="X30" i="4"/>
  <c r="P31" i="4"/>
  <c r="Q31" i="4"/>
  <c r="R31" i="4"/>
  <c r="S31" i="4"/>
  <c r="U31" i="4"/>
  <c r="V31" i="4"/>
  <c r="W31" i="4"/>
  <c r="X31" i="4"/>
  <c r="P32" i="4"/>
  <c r="Q32" i="4"/>
  <c r="R32" i="4"/>
  <c r="S32" i="4"/>
  <c r="U32" i="4"/>
  <c r="V32" i="4"/>
  <c r="W32" i="4"/>
  <c r="X32" i="4"/>
  <c r="P33" i="4"/>
  <c r="Q33" i="4"/>
  <c r="R33" i="4"/>
  <c r="S33" i="4"/>
  <c r="U33" i="4"/>
  <c r="V33" i="4"/>
  <c r="W33" i="4"/>
  <c r="X33" i="4"/>
  <c r="P34" i="4"/>
  <c r="Q34" i="4"/>
  <c r="R34" i="4"/>
  <c r="S34" i="4"/>
  <c r="U34" i="4"/>
  <c r="V34" i="4"/>
  <c r="W34" i="4"/>
  <c r="X34" i="4"/>
  <c r="P35" i="4"/>
  <c r="Q35" i="4"/>
  <c r="R35" i="4"/>
  <c r="S35" i="4"/>
  <c r="U35" i="4"/>
  <c r="V35" i="4"/>
  <c r="W35" i="4"/>
  <c r="X35" i="4"/>
  <c r="P36" i="4"/>
  <c r="Q36" i="4"/>
  <c r="R36" i="4"/>
  <c r="S36" i="4"/>
  <c r="U36" i="4"/>
  <c r="V36" i="4"/>
  <c r="W36" i="4"/>
  <c r="X36" i="4"/>
  <c r="P37" i="4"/>
  <c r="Q37" i="4"/>
  <c r="R37" i="4"/>
  <c r="S37" i="4"/>
  <c r="U37" i="4"/>
  <c r="V37" i="4"/>
  <c r="W37" i="4"/>
  <c r="X37" i="4"/>
  <c r="P38" i="4"/>
  <c r="Q38" i="4"/>
  <c r="R38" i="4"/>
  <c r="S38" i="4"/>
  <c r="U38" i="4"/>
  <c r="V38" i="4"/>
  <c r="W38" i="4"/>
  <c r="X38" i="4"/>
  <c r="P39" i="4"/>
  <c r="Q39" i="4"/>
  <c r="R39" i="4"/>
  <c r="S39" i="4"/>
  <c r="U39" i="4"/>
  <c r="V39" i="4"/>
  <c r="W39" i="4"/>
  <c r="X39" i="4"/>
  <c r="P40" i="4"/>
  <c r="Q40" i="4"/>
  <c r="R40" i="4"/>
  <c r="S40" i="4"/>
  <c r="U40" i="4"/>
  <c r="V40" i="4"/>
  <c r="W40" i="4"/>
  <c r="X40" i="4"/>
  <c r="P41" i="4"/>
  <c r="Q41" i="4"/>
  <c r="R41" i="4"/>
  <c r="S41" i="4"/>
  <c r="T41" i="4"/>
  <c r="U41" i="4"/>
  <c r="V41" i="4"/>
  <c r="W41" i="4"/>
  <c r="X41" i="4"/>
  <c r="P42" i="4"/>
  <c r="Q42" i="4"/>
  <c r="R42" i="4"/>
  <c r="S42" i="4"/>
  <c r="U42" i="4"/>
  <c r="V42" i="4"/>
  <c r="W42" i="4"/>
  <c r="X42" i="4"/>
  <c r="P43" i="4"/>
  <c r="Q43" i="4"/>
  <c r="R43" i="4"/>
  <c r="S43" i="4"/>
  <c r="U43" i="4"/>
  <c r="V43" i="4"/>
  <c r="W43" i="4"/>
  <c r="X43" i="4"/>
  <c r="P44" i="4"/>
  <c r="Q44" i="4"/>
  <c r="R44" i="4"/>
  <c r="S44" i="4"/>
  <c r="U44" i="4"/>
  <c r="V44" i="4"/>
  <c r="W44" i="4"/>
  <c r="X44" i="4"/>
  <c r="P45" i="4"/>
  <c r="Q45" i="4"/>
  <c r="R45" i="4"/>
  <c r="S45" i="4"/>
  <c r="U45" i="4"/>
  <c r="V45" i="4"/>
  <c r="W45" i="4"/>
  <c r="X45" i="4"/>
  <c r="P46" i="4"/>
  <c r="Q46" i="4"/>
  <c r="R46" i="4"/>
  <c r="S46" i="4"/>
  <c r="U46" i="4"/>
  <c r="V46" i="4"/>
  <c r="W46" i="4"/>
  <c r="X46" i="4"/>
  <c r="P47" i="4"/>
  <c r="Q47" i="4"/>
  <c r="R47" i="4"/>
  <c r="S47" i="4"/>
  <c r="U47" i="4"/>
  <c r="V47" i="4"/>
  <c r="W47" i="4"/>
  <c r="X47" i="4"/>
  <c r="P48" i="4"/>
  <c r="Q48" i="4"/>
  <c r="R48" i="4"/>
  <c r="S48" i="4"/>
  <c r="U48" i="4"/>
  <c r="V48" i="4"/>
  <c r="W48" i="4"/>
  <c r="X48" i="4"/>
  <c r="P49" i="4"/>
  <c r="Q49" i="4"/>
  <c r="R49" i="4"/>
  <c r="S49" i="4"/>
  <c r="U49" i="4"/>
  <c r="V49" i="4"/>
  <c r="W49" i="4"/>
  <c r="X49" i="4"/>
  <c r="P50" i="4"/>
  <c r="Q50" i="4"/>
  <c r="R50" i="4"/>
  <c r="S50" i="4"/>
  <c r="U50" i="4"/>
  <c r="V50" i="4"/>
  <c r="W50" i="4"/>
  <c r="X50" i="4"/>
  <c r="P51" i="4"/>
  <c r="Q51" i="4"/>
  <c r="R51" i="4"/>
  <c r="S51" i="4"/>
  <c r="U51" i="4"/>
  <c r="V51" i="4"/>
  <c r="W51" i="4"/>
  <c r="X51" i="4"/>
  <c r="P52" i="4"/>
  <c r="Q52" i="4"/>
  <c r="R52" i="4"/>
  <c r="S52" i="4"/>
  <c r="U52" i="4"/>
  <c r="V52" i="4"/>
  <c r="W52" i="4"/>
  <c r="X52" i="4"/>
  <c r="P53" i="4"/>
  <c r="Q53" i="4"/>
  <c r="R53" i="4"/>
  <c r="S53" i="4"/>
  <c r="T53" i="4"/>
  <c r="U53" i="4"/>
  <c r="V53" i="4"/>
  <c r="W53" i="4"/>
  <c r="X53" i="4"/>
  <c r="P54" i="4"/>
  <c r="Q54" i="4"/>
  <c r="R54" i="4"/>
  <c r="S54" i="4"/>
  <c r="U54" i="4"/>
  <c r="V54" i="4"/>
  <c r="W54" i="4"/>
  <c r="X54" i="4"/>
  <c r="P55" i="4"/>
  <c r="Q55" i="4"/>
  <c r="R55" i="4"/>
  <c r="S55" i="4"/>
  <c r="U55" i="4"/>
  <c r="V55" i="4"/>
  <c r="W55" i="4"/>
  <c r="X55" i="4"/>
  <c r="P56" i="4"/>
  <c r="Q56" i="4"/>
  <c r="R56" i="4"/>
  <c r="S56" i="4"/>
  <c r="U56" i="4"/>
  <c r="V56" i="4"/>
  <c r="W56" i="4"/>
  <c r="X56" i="4"/>
  <c r="P57" i="4"/>
  <c r="Q57" i="4"/>
  <c r="R57" i="4"/>
  <c r="S57" i="4"/>
  <c r="U57" i="4"/>
  <c r="V57" i="4"/>
  <c r="W57" i="4"/>
  <c r="X57" i="4"/>
  <c r="P3" i="5"/>
  <c r="P58" i="5" s="1"/>
  <c r="Q3" i="5"/>
  <c r="Q58" i="5" s="1"/>
  <c r="R3" i="5"/>
  <c r="S3" i="5"/>
  <c r="U3" i="5"/>
  <c r="U58" i="5" s="1"/>
  <c r="V3" i="5"/>
  <c r="V58" i="5" s="1"/>
  <c r="W3" i="5"/>
  <c r="X3" i="5"/>
  <c r="P4" i="5"/>
  <c r="Q4" i="5"/>
  <c r="R4" i="5"/>
  <c r="S4" i="5"/>
  <c r="U4" i="5"/>
  <c r="V4" i="5"/>
  <c r="W4" i="5"/>
  <c r="X4" i="5"/>
  <c r="P5" i="5"/>
  <c r="Q5" i="5"/>
  <c r="R5" i="5"/>
  <c r="S5" i="5"/>
  <c r="U5" i="5"/>
  <c r="V5" i="5"/>
  <c r="W5" i="5"/>
  <c r="X5" i="5"/>
  <c r="P6" i="5"/>
  <c r="Q6" i="5"/>
  <c r="R6" i="5"/>
  <c r="S6" i="5"/>
  <c r="U6" i="5"/>
  <c r="V6" i="5"/>
  <c r="W6" i="5"/>
  <c r="X6" i="5"/>
  <c r="P7" i="5"/>
  <c r="Q7" i="5"/>
  <c r="R7" i="5"/>
  <c r="S7" i="5"/>
  <c r="U7" i="5"/>
  <c r="V7" i="5"/>
  <c r="W7" i="5"/>
  <c r="X7" i="5"/>
  <c r="P8" i="5"/>
  <c r="Q8" i="5"/>
  <c r="R8" i="5"/>
  <c r="S8" i="5"/>
  <c r="U8" i="5"/>
  <c r="V8" i="5"/>
  <c r="W8" i="5"/>
  <c r="X8" i="5"/>
  <c r="P9" i="5"/>
  <c r="Q9" i="5"/>
  <c r="R9" i="5"/>
  <c r="S9" i="5"/>
  <c r="U9" i="5"/>
  <c r="V9" i="5"/>
  <c r="W9" i="5"/>
  <c r="X9" i="5"/>
  <c r="P10" i="5"/>
  <c r="Q10" i="5"/>
  <c r="R10" i="5"/>
  <c r="S10" i="5"/>
  <c r="U10" i="5"/>
  <c r="V10" i="5"/>
  <c r="W10" i="5"/>
  <c r="X10" i="5"/>
  <c r="P11" i="5"/>
  <c r="Q11" i="5"/>
  <c r="R11" i="5"/>
  <c r="S11" i="5"/>
  <c r="U11" i="5"/>
  <c r="V11" i="5"/>
  <c r="W11" i="5"/>
  <c r="X11" i="5"/>
  <c r="P12" i="5"/>
  <c r="Q12" i="5"/>
  <c r="R12" i="5"/>
  <c r="S12" i="5"/>
  <c r="U12" i="5"/>
  <c r="V12" i="5"/>
  <c r="W12" i="5"/>
  <c r="X12" i="5"/>
  <c r="P13" i="5"/>
  <c r="Q13" i="5"/>
  <c r="R13" i="5"/>
  <c r="S13" i="5"/>
  <c r="U13" i="5"/>
  <c r="V13" i="5"/>
  <c r="W13" i="5"/>
  <c r="X13" i="5"/>
  <c r="P14" i="5"/>
  <c r="Q14" i="5"/>
  <c r="R14" i="5"/>
  <c r="S14" i="5"/>
  <c r="U14" i="5"/>
  <c r="V14" i="5"/>
  <c r="W14" i="5"/>
  <c r="X14" i="5"/>
  <c r="P15" i="5"/>
  <c r="Q15" i="5"/>
  <c r="R15" i="5"/>
  <c r="S15" i="5"/>
  <c r="U15" i="5"/>
  <c r="V15" i="5"/>
  <c r="W15" i="5"/>
  <c r="X15" i="5"/>
  <c r="P16" i="5"/>
  <c r="Q16" i="5"/>
  <c r="R16" i="5"/>
  <c r="S16" i="5"/>
  <c r="U16" i="5"/>
  <c r="V16" i="5"/>
  <c r="W16" i="5"/>
  <c r="X16" i="5"/>
  <c r="P17" i="5"/>
  <c r="Q17" i="5"/>
  <c r="R17" i="5"/>
  <c r="S17" i="5"/>
  <c r="U17" i="5"/>
  <c r="V17" i="5"/>
  <c r="W17" i="5"/>
  <c r="X17" i="5"/>
  <c r="P18" i="5"/>
  <c r="Q18" i="5"/>
  <c r="R18" i="5"/>
  <c r="S18" i="5"/>
  <c r="U18" i="5"/>
  <c r="V18" i="5"/>
  <c r="W18" i="5"/>
  <c r="X18" i="5"/>
  <c r="P19" i="5"/>
  <c r="Q19" i="5"/>
  <c r="R19" i="5"/>
  <c r="S19" i="5"/>
  <c r="U19" i="5"/>
  <c r="V19" i="5"/>
  <c r="W19" i="5"/>
  <c r="X19" i="5"/>
  <c r="P20" i="5"/>
  <c r="Q20" i="5"/>
  <c r="R20" i="5"/>
  <c r="S20" i="5"/>
  <c r="U20" i="5"/>
  <c r="V20" i="5"/>
  <c r="W20" i="5"/>
  <c r="X20" i="5"/>
  <c r="P21" i="5"/>
  <c r="Q21" i="5"/>
  <c r="R21" i="5"/>
  <c r="S21" i="5"/>
  <c r="U21" i="5"/>
  <c r="V21" i="5"/>
  <c r="W21" i="5"/>
  <c r="X21" i="5"/>
  <c r="P22" i="5"/>
  <c r="Q22" i="5"/>
  <c r="R22" i="5"/>
  <c r="S22" i="5"/>
  <c r="U22" i="5"/>
  <c r="V22" i="5"/>
  <c r="W22" i="5"/>
  <c r="X22" i="5"/>
  <c r="P23" i="5"/>
  <c r="Q23" i="5"/>
  <c r="R23" i="5"/>
  <c r="S23" i="5"/>
  <c r="U23" i="5"/>
  <c r="V23" i="5"/>
  <c r="W23" i="5"/>
  <c r="X23" i="5"/>
  <c r="P24" i="5"/>
  <c r="Q24" i="5"/>
  <c r="R24" i="5"/>
  <c r="S24" i="5"/>
  <c r="U24" i="5"/>
  <c r="V24" i="5"/>
  <c r="W24" i="5"/>
  <c r="X24" i="5"/>
  <c r="P25" i="5"/>
  <c r="Q25" i="5"/>
  <c r="R25" i="5"/>
  <c r="S25" i="5"/>
  <c r="U25" i="5"/>
  <c r="V25" i="5"/>
  <c r="W25" i="5"/>
  <c r="X25" i="5"/>
  <c r="P26" i="5"/>
  <c r="Q26" i="5"/>
  <c r="R26" i="5"/>
  <c r="S26" i="5"/>
  <c r="U26" i="5"/>
  <c r="V26" i="5"/>
  <c r="W26" i="5"/>
  <c r="X26" i="5"/>
  <c r="P27" i="5"/>
  <c r="Q27" i="5"/>
  <c r="R27" i="5"/>
  <c r="S27" i="5"/>
  <c r="U27" i="5"/>
  <c r="V27" i="5"/>
  <c r="W27" i="5"/>
  <c r="X27" i="5"/>
  <c r="P28" i="5"/>
  <c r="Q28" i="5"/>
  <c r="R28" i="5"/>
  <c r="S28" i="5"/>
  <c r="U28" i="5"/>
  <c r="V28" i="5"/>
  <c r="W28" i="5"/>
  <c r="X28" i="5"/>
  <c r="P29" i="5"/>
  <c r="Q29" i="5"/>
  <c r="R29" i="5"/>
  <c r="S29" i="5"/>
  <c r="U29" i="5"/>
  <c r="V29" i="5"/>
  <c r="W29" i="5"/>
  <c r="X29" i="5"/>
  <c r="P30" i="5"/>
  <c r="Q30" i="5"/>
  <c r="R30" i="5"/>
  <c r="S30" i="5"/>
  <c r="U30" i="5"/>
  <c r="V30" i="5"/>
  <c r="W30" i="5"/>
  <c r="X30" i="5"/>
  <c r="P31" i="5"/>
  <c r="Q31" i="5"/>
  <c r="R31" i="5"/>
  <c r="S31" i="5"/>
  <c r="U31" i="5"/>
  <c r="V31" i="5"/>
  <c r="W31" i="5"/>
  <c r="X31" i="5"/>
  <c r="P32" i="5"/>
  <c r="Q32" i="5"/>
  <c r="R32" i="5"/>
  <c r="S32" i="5"/>
  <c r="U32" i="5"/>
  <c r="V32" i="5"/>
  <c r="W32" i="5"/>
  <c r="X32" i="5"/>
  <c r="P33" i="5"/>
  <c r="Q33" i="5"/>
  <c r="R33" i="5"/>
  <c r="S33" i="5"/>
  <c r="U33" i="5"/>
  <c r="V33" i="5"/>
  <c r="W33" i="5"/>
  <c r="X33" i="5"/>
  <c r="P34" i="5"/>
  <c r="Q34" i="5"/>
  <c r="R34" i="5"/>
  <c r="S34" i="5"/>
  <c r="U34" i="5"/>
  <c r="V34" i="5"/>
  <c r="W34" i="5"/>
  <c r="X34" i="5"/>
  <c r="P35" i="5"/>
  <c r="Q35" i="5"/>
  <c r="R35" i="5"/>
  <c r="S35" i="5"/>
  <c r="U35" i="5"/>
  <c r="V35" i="5"/>
  <c r="W35" i="5"/>
  <c r="X35" i="5"/>
  <c r="Y35" i="5"/>
  <c r="P36" i="5"/>
  <c r="Q36" i="5"/>
  <c r="R36" i="5"/>
  <c r="S36" i="5"/>
  <c r="S58" i="5" s="1"/>
  <c r="U36" i="5"/>
  <c r="V36" i="5"/>
  <c r="W36" i="5"/>
  <c r="X36" i="5"/>
  <c r="X58" i="5" s="1"/>
  <c r="P37" i="5"/>
  <c r="Q37" i="5"/>
  <c r="R37" i="5"/>
  <c r="S37" i="5"/>
  <c r="U37" i="5"/>
  <c r="V37" i="5"/>
  <c r="W37" i="5"/>
  <c r="X37" i="5"/>
  <c r="P38" i="5"/>
  <c r="Q38" i="5"/>
  <c r="R38" i="5"/>
  <c r="S38" i="5"/>
  <c r="U38" i="5"/>
  <c r="V38" i="5"/>
  <c r="W38" i="5"/>
  <c r="X38" i="5"/>
  <c r="P39" i="5"/>
  <c r="Q39" i="5"/>
  <c r="R39" i="5"/>
  <c r="S39" i="5"/>
  <c r="U39" i="5"/>
  <c r="V39" i="5"/>
  <c r="W39" i="5"/>
  <c r="X39" i="5"/>
  <c r="P40" i="5"/>
  <c r="Q40" i="5"/>
  <c r="R40" i="5"/>
  <c r="S40" i="5"/>
  <c r="U40" i="5"/>
  <c r="V40" i="5"/>
  <c r="W40" i="5"/>
  <c r="X40" i="5"/>
  <c r="P41" i="5"/>
  <c r="Q41" i="5"/>
  <c r="R41" i="5"/>
  <c r="S41" i="5"/>
  <c r="U41" i="5"/>
  <c r="V41" i="5"/>
  <c r="W41" i="5"/>
  <c r="X41" i="5"/>
  <c r="P42" i="5"/>
  <c r="Q42" i="5"/>
  <c r="R42" i="5"/>
  <c r="S42" i="5"/>
  <c r="U42" i="5"/>
  <c r="V42" i="5"/>
  <c r="W42" i="5"/>
  <c r="X42" i="5"/>
  <c r="P43" i="5"/>
  <c r="Q43" i="5"/>
  <c r="R43" i="5"/>
  <c r="S43" i="5"/>
  <c r="U43" i="5"/>
  <c r="V43" i="5"/>
  <c r="W43" i="5"/>
  <c r="X43" i="5"/>
  <c r="P44" i="5"/>
  <c r="Q44" i="5"/>
  <c r="R44" i="5"/>
  <c r="S44" i="5"/>
  <c r="U44" i="5"/>
  <c r="V44" i="5"/>
  <c r="W44" i="5"/>
  <c r="X44" i="5"/>
  <c r="P45" i="5"/>
  <c r="Q45" i="5"/>
  <c r="R45" i="5"/>
  <c r="S45" i="5"/>
  <c r="U45" i="5"/>
  <c r="V45" i="5"/>
  <c r="W45" i="5"/>
  <c r="X45" i="5"/>
  <c r="P46" i="5"/>
  <c r="Q46" i="5"/>
  <c r="R46" i="5"/>
  <c r="S46" i="5"/>
  <c r="U46" i="5"/>
  <c r="V46" i="5"/>
  <c r="W46" i="5"/>
  <c r="X46" i="5"/>
  <c r="P47" i="5"/>
  <c r="Q47" i="5"/>
  <c r="R47" i="5"/>
  <c r="S47" i="5"/>
  <c r="U47" i="5"/>
  <c r="V47" i="5"/>
  <c r="W47" i="5"/>
  <c r="X47" i="5"/>
  <c r="P48" i="5"/>
  <c r="Q48" i="5"/>
  <c r="R48" i="5"/>
  <c r="S48" i="5"/>
  <c r="U48" i="5"/>
  <c r="V48" i="5"/>
  <c r="W48" i="5"/>
  <c r="X48" i="5"/>
  <c r="P49" i="5"/>
  <c r="Q49" i="5"/>
  <c r="R49" i="5"/>
  <c r="S49" i="5"/>
  <c r="U49" i="5"/>
  <c r="V49" i="5"/>
  <c r="W49" i="5"/>
  <c r="X49" i="5"/>
  <c r="P50" i="5"/>
  <c r="Q50" i="5"/>
  <c r="R50" i="5"/>
  <c r="S50" i="5"/>
  <c r="U50" i="5"/>
  <c r="V50" i="5"/>
  <c r="W50" i="5"/>
  <c r="X50" i="5"/>
  <c r="P51" i="5"/>
  <c r="Q51" i="5"/>
  <c r="R51" i="5"/>
  <c r="S51" i="5"/>
  <c r="U51" i="5"/>
  <c r="V51" i="5"/>
  <c r="W51" i="5"/>
  <c r="X51" i="5"/>
  <c r="P52" i="5"/>
  <c r="Q52" i="5"/>
  <c r="R52" i="5"/>
  <c r="S52" i="5"/>
  <c r="U52" i="5"/>
  <c r="V52" i="5"/>
  <c r="W52" i="5"/>
  <c r="X52" i="5"/>
  <c r="P53" i="5"/>
  <c r="Q53" i="5"/>
  <c r="R53" i="5"/>
  <c r="S53" i="5"/>
  <c r="U53" i="5"/>
  <c r="V53" i="5"/>
  <c r="W53" i="5"/>
  <c r="X53" i="5"/>
  <c r="P54" i="5"/>
  <c r="Q54" i="5"/>
  <c r="R54" i="5"/>
  <c r="S54" i="5"/>
  <c r="U54" i="5"/>
  <c r="V54" i="5"/>
  <c r="W54" i="5"/>
  <c r="X54" i="5"/>
  <c r="P55" i="5"/>
  <c r="Q55" i="5"/>
  <c r="R55" i="5"/>
  <c r="S55" i="5"/>
  <c r="U55" i="5"/>
  <c r="V55" i="5"/>
  <c r="W55" i="5"/>
  <c r="X55" i="5"/>
  <c r="P56" i="5"/>
  <c r="Q56" i="5"/>
  <c r="R56" i="5"/>
  <c r="S56" i="5"/>
  <c r="U56" i="5"/>
  <c r="V56" i="5"/>
  <c r="W56" i="5"/>
  <c r="X56" i="5"/>
  <c r="Y56" i="5"/>
  <c r="P57" i="5"/>
  <c r="Q57" i="5"/>
  <c r="R57" i="5"/>
  <c r="S57" i="5"/>
  <c r="U57" i="5"/>
  <c r="V57" i="5"/>
  <c r="W57" i="5"/>
  <c r="X57" i="5"/>
  <c r="P3" i="1"/>
  <c r="P58" i="1" s="1"/>
  <c r="Q3" i="1"/>
  <c r="Q58" i="1" s="1"/>
  <c r="R3" i="1"/>
  <c r="S3" i="1"/>
  <c r="S58" i="1" s="1"/>
  <c r="U3" i="1"/>
  <c r="U58" i="1" s="1"/>
  <c r="V3" i="1"/>
  <c r="W3" i="1"/>
  <c r="X3" i="1"/>
  <c r="X58" i="1" s="1"/>
  <c r="P4" i="1"/>
  <c r="Q4" i="1"/>
  <c r="R4" i="1"/>
  <c r="S4" i="1"/>
  <c r="U4" i="1"/>
  <c r="V4" i="1"/>
  <c r="W4" i="1"/>
  <c r="X4" i="1"/>
  <c r="P5" i="1"/>
  <c r="Q5" i="1"/>
  <c r="R5" i="1"/>
  <c r="R58" i="1" s="1"/>
  <c r="S5" i="1"/>
  <c r="U5" i="1"/>
  <c r="V5" i="1"/>
  <c r="V58" i="1" s="1"/>
  <c r="W5" i="1"/>
  <c r="X5" i="1"/>
  <c r="P6" i="1"/>
  <c r="Q6" i="1"/>
  <c r="R6" i="1"/>
  <c r="S6" i="1"/>
  <c r="U6" i="1"/>
  <c r="V6" i="1"/>
  <c r="W6" i="1"/>
  <c r="X6" i="1"/>
  <c r="P7" i="1"/>
  <c r="Q7" i="1"/>
  <c r="R7" i="1"/>
  <c r="S7" i="1"/>
  <c r="U7" i="1"/>
  <c r="V7" i="1"/>
  <c r="W7" i="1"/>
  <c r="X7" i="1"/>
  <c r="P8" i="1"/>
  <c r="Q8" i="1"/>
  <c r="R8" i="1"/>
  <c r="S8" i="1"/>
  <c r="U8" i="1"/>
  <c r="V8" i="1"/>
  <c r="W8" i="1"/>
  <c r="X8" i="1"/>
  <c r="P9" i="1"/>
  <c r="Q9" i="1"/>
  <c r="R9" i="1"/>
  <c r="S9" i="1"/>
  <c r="T9" i="1"/>
  <c r="U9" i="1"/>
  <c r="V9" i="1"/>
  <c r="W9" i="1"/>
  <c r="X9" i="1"/>
  <c r="P10" i="1"/>
  <c r="Q10" i="1"/>
  <c r="R10" i="1"/>
  <c r="S10" i="1"/>
  <c r="U10" i="1"/>
  <c r="V10" i="1"/>
  <c r="W10" i="1"/>
  <c r="X10" i="1"/>
  <c r="P11" i="1"/>
  <c r="Q11" i="1"/>
  <c r="R11" i="1"/>
  <c r="S11" i="1"/>
  <c r="U11" i="1"/>
  <c r="V11" i="1"/>
  <c r="W11" i="1"/>
  <c r="X11" i="1"/>
  <c r="P12" i="1"/>
  <c r="Q12" i="1"/>
  <c r="R12" i="1"/>
  <c r="S12" i="1"/>
  <c r="U12" i="1"/>
  <c r="V12" i="1"/>
  <c r="W12" i="1"/>
  <c r="X12" i="1"/>
  <c r="P13" i="1"/>
  <c r="Q13" i="1"/>
  <c r="R13" i="1"/>
  <c r="S13" i="1"/>
  <c r="U13" i="1"/>
  <c r="V13" i="1"/>
  <c r="W13" i="1"/>
  <c r="X13" i="1"/>
  <c r="P14" i="1"/>
  <c r="Q14" i="1"/>
  <c r="R14" i="1"/>
  <c r="S14" i="1"/>
  <c r="U14" i="1"/>
  <c r="V14" i="1"/>
  <c r="W14" i="1"/>
  <c r="X14" i="1"/>
  <c r="P15" i="1"/>
  <c r="Q15" i="1"/>
  <c r="R15" i="1"/>
  <c r="S15" i="1"/>
  <c r="U15" i="1"/>
  <c r="V15" i="1"/>
  <c r="W15" i="1"/>
  <c r="X15" i="1"/>
  <c r="P16" i="1"/>
  <c r="Q16" i="1"/>
  <c r="R16" i="1"/>
  <c r="S16" i="1"/>
  <c r="U16" i="1"/>
  <c r="V16" i="1"/>
  <c r="W16" i="1"/>
  <c r="X16" i="1"/>
  <c r="P17" i="1"/>
  <c r="Q17" i="1"/>
  <c r="R17" i="1"/>
  <c r="S17" i="1"/>
  <c r="T17" i="1"/>
  <c r="U17" i="1"/>
  <c r="V17" i="1"/>
  <c r="W17" i="1"/>
  <c r="X17" i="1"/>
  <c r="P18" i="1"/>
  <c r="Q18" i="1"/>
  <c r="R18" i="1"/>
  <c r="S18" i="1"/>
  <c r="U18" i="1"/>
  <c r="V18" i="1"/>
  <c r="W18" i="1"/>
  <c r="X18" i="1"/>
  <c r="P19" i="1"/>
  <c r="Q19" i="1"/>
  <c r="R19" i="1"/>
  <c r="S19" i="1"/>
  <c r="U19" i="1"/>
  <c r="V19" i="1"/>
  <c r="W19" i="1"/>
  <c r="X19" i="1"/>
  <c r="P20" i="1"/>
  <c r="Q20" i="1"/>
  <c r="R20" i="1"/>
  <c r="S20" i="1"/>
  <c r="U20" i="1"/>
  <c r="V20" i="1"/>
  <c r="W20" i="1"/>
  <c r="X20" i="1"/>
  <c r="P21" i="1"/>
  <c r="Q21" i="1"/>
  <c r="R21" i="1"/>
  <c r="S21" i="1"/>
  <c r="U21" i="1"/>
  <c r="V21" i="1"/>
  <c r="W21" i="1"/>
  <c r="X21" i="1"/>
  <c r="P22" i="1"/>
  <c r="Q22" i="1"/>
  <c r="R22" i="1"/>
  <c r="S22" i="1"/>
  <c r="U22" i="1"/>
  <c r="V22" i="1"/>
  <c r="W22" i="1"/>
  <c r="X22" i="1"/>
  <c r="P23" i="1"/>
  <c r="Q23" i="1"/>
  <c r="R23" i="1"/>
  <c r="S23" i="1"/>
  <c r="U23" i="1"/>
  <c r="V23" i="1"/>
  <c r="W23" i="1"/>
  <c r="X23" i="1"/>
  <c r="P24" i="1"/>
  <c r="Q24" i="1"/>
  <c r="R24" i="1"/>
  <c r="S24" i="1"/>
  <c r="U24" i="1"/>
  <c r="V24" i="1"/>
  <c r="W24" i="1"/>
  <c r="X24" i="1"/>
  <c r="Y24" i="1"/>
  <c r="P25" i="1"/>
  <c r="Q25" i="1"/>
  <c r="R25" i="1"/>
  <c r="S25" i="1"/>
  <c r="U25" i="1"/>
  <c r="V25" i="1"/>
  <c r="W25" i="1"/>
  <c r="X25" i="1"/>
  <c r="P26" i="1"/>
  <c r="Q26" i="1"/>
  <c r="R26" i="1"/>
  <c r="S26" i="1"/>
  <c r="U26" i="1"/>
  <c r="V26" i="1"/>
  <c r="W26" i="1"/>
  <c r="X26" i="1"/>
  <c r="P27" i="1"/>
  <c r="Q27" i="1"/>
  <c r="R27" i="1"/>
  <c r="S27" i="1"/>
  <c r="U27" i="1"/>
  <c r="V27" i="1"/>
  <c r="W27" i="1"/>
  <c r="X27" i="1"/>
  <c r="P28" i="1"/>
  <c r="Q28" i="1"/>
  <c r="R28" i="1"/>
  <c r="S28" i="1"/>
  <c r="U28" i="1"/>
  <c r="V28" i="1"/>
  <c r="W28" i="1"/>
  <c r="X28" i="1"/>
  <c r="P29" i="1"/>
  <c r="Q29" i="1"/>
  <c r="R29" i="1"/>
  <c r="S29" i="1"/>
  <c r="T29" i="1"/>
  <c r="U29" i="1"/>
  <c r="V29" i="1"/>
  <c r="W29" i="1"/>
  <c r="X29" i="1"/>
  <c r="P30" i="1"/>
  <c r="Q30" i="1"/>
  <c r="R30" i="1"/>
  <c r="S30" i="1"/>
  <c r="U30" i="1"/>
  <c r="V30" i="1"/>
  <c r="W30" i="1"/>
  <c r="X30" i="1"/>
  <c r="P31" i="1"/>
  <c r="Q31" i="1"/>
  <c r="R31" i="1"/>
  <c r="S31" i="1"/>
  <c r="U31" i="1"/>
  <c r="V31" i="1"/>
  <c r="W31" i="1"/>
  <c r="X31" i="1"/>
  <c r="P32" i="1"/>
  <c r="Q32" i="1"/>
  <c r="R32" i="1"/>
  <c r="S32" i="1"/>
  <c r="U32" i="1"/>
  <c r="V32" i="1"/>
  <c r="W32" i="1"/>
  <c r="X32" i="1"/>
  <c r="P33" i="1"/>
  <c r="Q33" i="1"/>
  <c r="R33" i="1"/>
  <c r="S33" i="1"/>
  <c r="U33" i="1"/>
  <c r="V33" i="1"/>
  <c r="W33" i="1"/>
  <c r="X33" i="1"/>
  <c r="P34" i="1"/>
  <c r="Q34" i="1"/>
  <c r="R34" i="1"/>
  <c r="S34" i="1"/>
  <c r="U34" i="1"/>
  <c r="V34" i="1"/>
  <c r="W34" i="1"/>
  <c r="X34" i="1"/>
  <c r="P35" i="1"/>
  <c r="Q35" i="1"/>
  <c r="R35" i="1"/>
  <c r="S35" i="1"/>
  <c r="U35" i="1"/>
  <c r="V35" i="1"/>
  <c r="W35" i="1"/>
  <c r="X35" i="1"/>
  <c r="P36" i="1"/>
  <c r="Q36" i="1"/>
  <c r="R36" i="1"/>
  <c r="S36" i="1"/>
  <c r="U36" i="1"/>
  <c r="V36" i="1"/>
  <c r="W36" i="1"/>
  <c r="X36" i="1"/>
  <c r="P37" i="1"/>
  <c r="Q37" i="1"/>
  <c r="R37" i="1"/>
  <c r="S37" i="1"/>
  <c r="U37" i="1"/>
  <c r="V37" i="1"/>
  <c r="W37" i="1"/>
  <c r="X37" i="1"/>
  <c r="P38" i="1"/>
  <c r="Q38" i="1"/>
  <c r="R38" i="1"/>
  <c r="S38" i="1"/>
  <c r="U38" i="1"/>
  <c r="V38" i="1"/>
  <c r="W38" i="1"/>
  <c r="X38" i="1"/>
  <c r="P39" i="1"/>
  <c r="Q39" i="1"/>
  <c r="R39" i="1"/>
  <c r="S39" i="1"/>
  <c r="U39" i="1"/>
  <c r="V39" i="1"/>
  <c r="W39" i="1"/>
  <c r="X39" i="1"/>
  <c r="P40" i="1"/>
  <c r="Q40" i="1"/>
  <c r="R40" i="1"/>
  <c r="S40" i="1"/>
  <c r="U40" i="1"/>
  <c r="V40" i="1"/>
  <c r="W40" i="1"/>
  <c r="X40" i="1"/>
  <c r="P41" i="1"/>
  <c r="Q41" i="1"/>
  <c r="R41" i="1"/>
  <c r="S41" i="1"/>
  <c r="T41" i="1"/>
  <c r="U41" i="1"/>
  <c r="V41" i="1"/>
  <c r="W41" i="1"/>
  <c r="X41" i="1"/>
  <c r="P42" i="1"/>
  <c r="Q42" i="1"/>
  <c r="R42" i="1"/>
  <c r="S42" i="1"/>
  <c r="U42" i="1"/>
  <c r="V42" i="1"/>
  <c r="W42" i="1"/>
  <c r="X42" i="1"/>
  <c r="P43" i="1"/>
  <c r="Q43" i="1"/>
  <c r="R43" i="1"/>
  <c r="S43" i="1"/>
  <c r="U43" i="1"/>
  <c r="V43" i="1"/>
  <c r="W43" i="1"/>
  <c r="X43" i="1"/>
  <c r="P44" i="1"/>
  <c r="Q44" i="1"/>
  <c r="R44" i="1"/>
  <c r="S44" i="1"/>
  <c r="U44" i="1"/>
  <c r="V44" i="1"/>
  <c r="W44" i="1"/>
  <c r="X44" i="1"/>
  <c r="P45" i="1"/>
  <c r="Q45" i="1"/>
  <c r="R45" i="1"/>
  <c r="S45" i="1"/>
  <c r="U45" i="1"/>
  <c r="V45" i="1"/>
  <c r="W45" i="1"/>
  <c r="X45" i="1"/>
  <c r="P46" i="1"/>
  <c r="Q46" i="1"/>
  <c r="R46" i="1"/>
  <c r="S46" i="1"/>
  <c r="U46" i="1"/>
  <c r="V46" i="1"/>
  <c r="W46" i="1"/>
  <c r="X46" i="1"/>
  <c r="P47" i="1"/>
  <c r="Q47" i="1"/>
  <c r="R47" i="1"/>
  <c r="S47" i="1"/>
  <c r="U47" i="1"/>
  <c r="V47" i="1"/>
  <c r="W47" i="1"/>
  <c r="X47" i="1"/>
  <c r="P48" i="1"/>
  <c r="Q48" i="1"/>
  <c r="R48" i="1"/>
  <c r="S48" i="1"/>
  <c r="T48" i="1"/>
  <c r="U48" i="1"/>
  <c r="V48" i="1"/>
  <c r="W48" i="1"/>
  <c r="X48" i="1"/>
  <c r="P49" i="1"/>
  <c r="Q49" i="1"/>
  <c r="R49" i="1"/>
  <c r="S49" i="1"/>
  <c r="U49" i="1"/>
  <c r="V49" i="1"/>
  <c r="W49" i="1"/>
  <c r="X49" i="1"/>
  <c r="P50" i="1"/>
  <c r="Q50" i="1"/>
  <c r="R50" i="1"/>
  <c r="S50" i="1"/>
  <c r="U50" i="1"/>
  <c r="V50" i="1"/>
  <c r="W50" i="1"/>
  <c r="X50" i="1"/>
  <c r="P51" i="1"/>
  <c r="Q51" i="1"/>
  <c r="R51" i="1"/>
  <c r="S51" i="1"/>
  <c r="U51" i="1"/>
  <c r="V51" i="1"/>
  <c r="W51" i="1"/>
  <c r="X51" i="1"/>
  <c r="P52" i="1"/>
  <c r="Q52" i="1"/>
  <c r="R52" i="1"/>
  <c r="S52" i="1"/>
  <c r="U52" i="1"/>
  <c r="V52" i="1"/>
  <c r="W52" i="1"/>
  <c r="X52" i="1"/>
  <c r="P53" i="1"/>
  <c r="Q53" i="1"/>
  <c r="R53" i="1"/>
  <c r="S53" i="1"/>
  <c r="T53" i="1"/>
  <c r="U53" i="1"/>
  <c r="V53" i="1"/>
  <c r="W53" i="1"/>
  <c r="X53" i="1"/>
  <c r="P54" i="1"/>
  <c r="Q54" i="1"/>
  <c r="R54" i="1"/>
  <c r="S54" i="1"/>
  <c r="U54" i="1"/>
  <c r="V54" i="1"/>
  <c r="W54" i="1"/>
  <c r="X54" i="1"/>
  <c r="P55" i="1"/>
  <c r="Q55" i="1"/>
  <c r="R55" i="1"/>
  <c r="S55" i="1"/>
  <c r="U55" i="1"/>
  <c r="V55" i="1"/>
  <c r="W55" i="1"/>
  <c r="X55" i="1"/>
  <c r="P56" i="1"/>
  <c r="Q56" i="1"/>
  <c r="R56" i="1"/>
  <c r="S56" i="1"/>
  <c r="U56" i="1"/>
  <c r="V56" i="1"/>
  <c r="W56" i="1"/>
  <c r="X56" i="1"/>
  <c r="P57" i="1"/>
  <c r="Q57" i="1"/>
  <c r="R57" i="1"/>
  <c r="S57" i="1"/>
  <c r="U57" i="1"/>
  <c r="V57" i="1"/>
  <c r="W57" i="1"/>
  <c r="X57" i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4" i="5"/>
  <c r="O5" i="5"/>
  <c r="O6" i="5"/>
  <c r="O58" i="5" s="1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B58" i="6"/>
  <c r="C58" i="6"/>
  <c r="D58" i="6"/>
  <c r="E58" i="6"/>
  <c r="F58" i="6"/>
  <c r="H58" i="6"/>
  <c r="I58" i="6"/>
  <c r="J58" i="6"/>
  <c r="K58" i="6"/>
  <c r="L4" i="6"/>
  <c r="Y4" i="5" s="1"/>
  <c r="L5" i="6"/>
  <c r="L6" i="6"/>
  <c r="L7" i="6"/>
  <c r="Y7" i="5" s="1"/>
  <c r="L8" i="6"/>
  <c r="L9" i="6"/>
  <c r="L10" i="6"/>
  <c r="L11" i="6"/>
  <c r="L12" i="6"/>
  <c r="L13" i="6"/>
  <c r="L14" i="6"/>
  <c r="L15" i="6"/>
  <c r="L16" i="6"/>
  <c r="L17" i="6"/>
  <c r="L18" i="6"/>
  <c r="L19" i="6"/>
  <c r="Y19" i="5" s="1"/>
  <c r="L20" i="6"/>
  <c r="L21" i="6"/>
  <c r="L22" i="6"/>
  <c r="L23" i="6"/>
  <c r="Y23" i="5" s="1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Y39" i="5" s="1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3" i="6"/>
  <c r="Y3" i="5" s="1"/>
  <c r="G4" i="6"/>
  <c r="G5" i="6"/>
  <c r="T5" i="1" s="1"/>
  <c r="G6" i="6"/>
  <c r="G7" i="6"/>
  <c r="G8" i="6"/>
  <c r="G9" i="6"/>
  <c r="G10" i="6"/>
  <c r="G11" i="6"/>
  <c r="G12" i="6"/>
  <c r="G13" i="6"/>
  <c r="T13" i="4" s="1"/>
  <c r="G14" i="6"/>
  <c r="T14" i="5" s="1"/>
  <c r="G15" i="6"/>
  <c r="T15" i="1" s="1"/>
  <c r="G16" i="6"/>
  <c r="T16" i="1" s="1"/>
  <c r="G17" i="6"/>
  <c r="T17" i="4" s="1"/>
  <c r="G18" i="6"/>
  <c r="T18" i="5" s="1"/>
  <c r="G19" i="6"/>
  <c r="G20" i="6"/>
  <c r="G21" i="6"/>
  <c r="T21" i="1" s="1"/>
  <c r="G22" i="6"/>
  <c r="G23" i="6"/>
  <c r="T23" i="1" s="1"/>
  <c r="G24" i="6"/>
  <c r="G25" i="6"/>
  <c r="T25" i="1" s="1"/>
  <c r="G26" i="6"/>
  <c r="G27" i="6"/>
  <c r="T27" i="1" s="1"/>
  <c r="G28" i="6"/>
  <c r="T28" i="1" s="1"/>
  <c r="G29" i="6"/>
  <c r="T29" i="4" s="1"/>
  <c r="G30" i="6"/>
  <c r="G31" i="6"/>
  <c r="T31" i="1" s="1"/>
  <c r="G32" i="6"/>
  <c r="T32" i="1" s="1"/>
  <c r="G33" i="6"/>
  <c r="T33" i="4" s="1"/>
  <c r="G34" i="6"/>
  <c r="T34" i="5" s="1"/>
  <c r="G35" i="6"/>
  <c r="T35" i="1" s="1"/>
  <c r="G36" i="6"/>
  <c r="G37" i="6"/>
  <c r="T37" i="1" s="1"/>
  <c r="G38" i="6"/>
  <c r="G39" i="6"/>
  <c r="T39" i="1" s="1"/>
  <c r="G40" i="6"/>
  <c r="G41" i="6"/>
  <c r="G42" i="6"/>
  <c r="G43" i="6"/>
  <c r="G44" i="6"/>
  <c r="T44" i="1" s="1"/>
  <c r="G45" i="6"/>
  <c r="T45" i="4" s="1"/>
  <c r="G46" i="6"/>
  <c r="G47" i="6"/>
  <c r="T47" i="1" s="1"/>
  <c r="G48" i="6"/>
  <c r="G49" i="6"/>
  <c r="T49" i="1" s="1"/>
  <c r="G50" i="6"/>
  <c r="G51" i="6"/>
  <c r="T51" i="1" s="1"/>
  <c r="G52" i="6"/>
  <c r="G53" i="6"/>
  <c r="G54" i="6"/>
  <c r="G55" i="6"/>
  <c r="T55" i="1" s="1"/>
  <c r="G56" i="6"/>
  <c r="G57" i="6"/>
  <c r="T57" i="4" s="1"/>
  <c r="G3" i="6"/>
  <c r="M3" i="4" l="1"/>
  <c r="AD3" i="4"/>
  <c r="AE3" i="4" s="1"/>
  <c r="M7" i="4"/>
  <c r="AD7" i="4"/>
  <c r="AE7" i="4" s="1"/>
  <c r="M11" i="4"/>
  <c r="AD11" i="4"/>
  <c r="AE11" i="4" s="1"/>
  <c r="M15" i="4"/>
  <c r="AD15" i="4"/>
  <c r="AE15" i="4" s="1"/>
  <c r="M19" i="4"/>
  <c r="AD19" i="4"/>
  <c r="AE19" i="4" s="1"/>
  <c r="M23" i="4"/>
  <c r="AD23" i="4"/>
  <c r="AE23" i="4" s="1"/>
  <c r="M27" i="4"/>
  <c r="AD27" i="4"/>
  <c r="AE27" i="4" s="1"/>
  <c r="M35" i="4"/>
  <c r="AD35" i="4"/>
  <c r="AE35" i="4" s="1"/>
  <c r="M39" i="4"/>
  <c r="AD39" i="4"/>
  <c r="AE39" i="4" s="1"/>
  <c r="M43" i="4"/>
  <c r="AD43" i="4"/>
  <c r="AE43" i="4" s="1"/>
  <c r="M47" i="4"/>
  <c r="AD47" i="4"/>
  <c r="AE47" i="4" s="1"/>
  <c r="M51" i="4"/>
  <c r="AD51" i="4"/>
  <c r="AE51" i="4" s="1"/>
  <c r="M55" i="4"/>
  <c r="AD55" i="4"/>
  <c r="AE55" i="4" s="1"/>
  <c r="M4" i="4"/>
  <c r="AD4" i="4"/>
  <c r="AE4" i="4" s="1"/>
  <c r="M8" i="4"/>
  <c r="AD8" i="4"/>
  <c r="AE8" i="4" s="1"/>
  <c r="M12" i="4"/>
  <c r="AD12" i="4"/>
  <c r="AE12" i="4" s="1"/>
  <c r="M16" i="4"/>
  <c r="AD16" i="4"/>
  <c r="AE16" i="4" s="1"/>
  <c r="M20" i="4"/>
  <c r="AD20" i="4"/>
  <c r="AE20" i="4" s="1"/>
  <c r="M24" i="4"/>
  <c r="AD24" i="4"/>
  <c r="AE24" i="4" s="1"/>
  <c r="M28" i="4"/>
  <c r="AD28" i="4"/>
  <c r="AE28" i="4" s="1"/>
  <c r="M32" i="4"/>
  <c r="AD32" i="4"/>
  <c r="AE32" i="4" s="1"/>
  <c r="M36" i="4"/>
  <c r="AD36" i="4"/>
  <c r="AE36" i="4" s="1"/>
  <c r="M40" i="4"/>
  <c r="AD40" i="4"/>
  <c r="AE40" i="4" s="1"/>
  <c r="M44" i="4"/>
  <c r="AD44" i="4"/>
  <c r="AE44" i="4" s="1"/>
  <c r="M48" i="4"/>
  <c r="AD48" i="4"/>
  <c r="AE48" i="4" s="1"/>
  <c r="M52" i="4"/>
  <c r="AD52" i="4"/>
  <c r="AE52" i="4" s="1"/>
  <c r="M56" i="4"/>
  <c r="AD56" i="4"/>
  <c r="AE56" i="4" s="1"/>
  <c r="M31" i="4"/>
  <c r="AD31" i="4"/>
  <c r="AE31" i="4" s="1"/>
  <c r="M5" i="4"/>
  <c r="AD5" i="4"/>
  <c r="AE5" i="4" s="1"/>
  <c r="M9" i="4"/>
  <c r="AD9" i="4"/>
  <c r="AE9" i="4" s="1"/>
  <c r="M13" i="4"/>
  <c r="AD13" i="4"/>
  <c r="AE13" i="4" s="1"/>
  <c r="M17" i="4"/>
  <c r="AD17" i="4"/>
  <c r="AE17" i="4" s="1"/>
  <c r="M21" i="4"/>
  <c r="AD21" i="4"/>
  <c r="AE21" i="4" s="1"/>
  <c r="M25" i="4"/>
  <c r="AD25" i="4"/>
  <c r="AE25" i="4" s="1"/>
  <c r="M29" i="4"/>
  <c r="AD29" i="4"/>
  <c r="AE29" i="4" s="1"/>
  <c r="M33" i="4"/>
  <c r="AD33" i="4"/>
  <c r="AE33" i="4" s="1"/>
  <c r="M37" i="4"/>
  <c r="AD37" i="4"/>
  <c r="AE37" i="4" s="1"/>
  <c r="M41" i="4"/>
  <c r="AD41" i="4"/>
  <c r="AE41" i="4" s="1"/>
  <c r="M45" i="4"/>
  <c r="AD45" i="4"/>
  <c r="AE45" i="4" s="1"/>
  <c r="M49" i="4"/>
  <c r="AD49" i="4"/>
  <c r="AE49" i="4" s="1"/>
  <c r="M53" i="4"/>
  <c r="AD53" i="4"/>
  <c r="AE53" i="4" s="1"/>
  <c r="M57" i="4"/>
  <c r="AD57" i="4"/>
  <c r="AE57" i="4" s="1"/>
  <c r="G58" i="5"/>
  <c r="R58" i="5"/>
  <c r="M7" i="5"/>
  <c r="M58" i="5" s="1"/>
  <c r="X58" i="4"/>
  <c r="U58" i="4"/>
  <c r="V58" i="4"/>
  <c r="W58" i="4"/>
  <c r="Q58" i="4"/>
  <c r="P58" i="4"/>
  <c r="R58" i="4"/>
  <c r="S58" i="4"/>
  <c r="O58" i="4"/>
  <c r="Q58" i="3"/>
  <c r="P58" i="3"/>
  <c r="O58" i="3"/>
  <c r="G58" i="3"/>
  <c r="R58" i="3"/>
  <c r="M5" i="3"/>
  <c r="M9" i="3"/>
  <c r="M13" i="3"/>
  <c r="M17" i="3"/>
  <c r="M21" i="3"/>
  <c r="M25" i="3"/>
  <c r="M29" i="3"/>
  <c r="M33" i="3"/>
  <c r="M37" i="3"/>
  <c r="M41" i="3"/>
  <c r="M45" i="3"/>
  <c r="M49" i="3"/>
  <c r="M53" i="3"/>
  <c r="M57" i="3"/>
  <c r="R58" i="2"/>
  <c r="M3" i="2"/>
  <c r="M7" i="2"/>
  <c r="M11" i="2"/>
  <c r="M15" i="2"/>
  <c r="M19" i="2"/>
  <c r="M23" i="2"/>
  <c r="M27" i="2"/>
  <c r="M31" i="2"/>
  <c r="M35" i="2"/>
  <c r="M39" i="2"/>
  <c r="M43" i="2"/>
  <c r="M47" i="2"/>
  <c r="M51" i="2"/>
  <c r="M55" i="2"/>
  <c r="G58" i="2"/>
  <c r="M29" i="7"/>
  <c r="Z29" i="7" s="1"/>
  <c r="R58" i="7"/>
  <c r="M37" i="7"/>
  <c r="Z37" i="7" s="1"/>
  <c r="M45" i="7"/>
  <c r="Z45" i="7" s="1"/>
  <c r="M53" i="7"/>
  <c r="Z53" i="7" s="1"/>
  <c r="M32" i="7"/>
  <c r="Z32" i="7" s="1"/>
  <c r="X58" i="7"/>
  <c r="U58" i="7"/>
  <c r="V58" i="7"/>
  <c r="M50" i="7"/>
  <c r="Z50" i="7" s="1"/>
  <c r="M52" i="7"/>
  <c r="Z52" i="7" s="1"/>
  <c r="M12" i="7"/>
  <c r="Z12" i="7" s="1"/>
  <c r="M13" i="7"/>
  <c r="Z13" i="7" s="1"/>
  <c r="M48" i="7"/>
  <c r="Z48" i="7" s="1"/>
  <c r="L58" i="7"/>
  <c r="M4" i="7"/>
  <c r="Z4" i="7" s="1"/>
  <c r="M5" i="7"/>
  <c r="Z5" i="7" s="1"/>
  <c r="W58" i="7"/>
  <c r="M14" i="7"/>
  <c r="Z14" i="7" s="1"/>
  <c r="M20" i="7"/>
  <c r="Z20" i="7" s="1"/>
  <c r="M54" i="7"/>
  <c r="Z54" i="7" s="1"/>
  <c r="O58" i="7"/>
  <c r="S58" i="7"/>
  <c r="M17" i="7"/>
  <c r="Z17" i="7" s="1"/>
  <c r="M24" i="7"/>
  <c r="Z24" i="7" s="1"/>
  <c r="M25" i="7"/>
  <c r="Z25" i="7" s="1"/>
  <c r="M36" i="7"/>
  <c r="Z36" i="7" s="1"/>
  <c r="M41" i="7"/>
  <c r="Z41" i="7" s="1"/>
  <c r="M57" i="7"/>
  <c r="Z57" i="7" s="1"/>
  <c r="P58" i="7"/>
  <c r="M8" i="7"/>
  <c r="Z8" i="7" s="1"/>
  <c r="M9" i="7"/>
  <c r="Z9" i="7" s="1"/>
  <c r="M16" i="7"/>
  <c r="Z16" i="7" s="1"/>
  <c r="M40" i="7"/>
  <c r="Z40" i="7" s="1"/>
  <c r="M56" i="7"/>
  <c r="Z56" i="7" s="1"/>
  <c r="Q58" i="7"/>
  <c r="M21" i="7"/>
  <c r="Z21" i="7" s="1"/>
  <c r="M28" i="7"/>
  <c r="Z28" i="7" s="1"/>
  <c r="M33" i="7"/>
  <c r="Z33" i="7" s="1"/>
  <c r="M44" i="7"/>
  <c r="Z44" i="7" s="1"/>
  <c r="M49" i="7"/>
  <c r="Z49" i="7" s="1"/>
  <c r="Y3" i="7"/>
  <c r="T46" i="7"/>
  <c r="M3" i="7"/>
  <c r="M7" i="7"/>
  <c r="Z7" i="7" s="1"/>
  <c r="M11" i="7"/>
  <c r="Z11" i="7" s="1"/>
  <c r="M15" i="7"/>
  <c r="Z15" i="7" s="1"/>
  <c r="M19" i="7"/>
  <c r="Z19" i="7" s="1"/>
  <c r="M23" i="7"/>
  <c r="Z23" i="7" s="1"/>
  <c r="M27" i="7"/>
  <c r="Z27" i="7" s="1"/>
  <c r="M31" i="7"/>
  <c r="Z31" i="7" s="1"/>
  <c r="M35" i="7"/>
  <c r="Z35" i="7" s="1"/>
  <c r="M39" i="7"/>
  <c r="Z39" i="7" s="1"/>
  <c r="M43" i="7"/>
  <c r="Z43" i="7" s="1"/>
  <c r="M47" i="7"/>
  <c r="Z47" i="7" s="1"/>
  <c r="M51" i="7"/>
  <c r="Z51" i="7" s="1"/>
  <c r="M55" i="7"/>
  <c r="Z55" i="7" s="1"/>
  <c r="G58" i="7"/>
  <c r="T14" i="7"/>
  <c r="T22" i="7"/>
  <c r="T30" i="7"/>
  <c r="T34" i="7"/>
  <c r="T42" i="7"/>
  <c r="T50" i="7"/>
  <c r="T54" i="7"/>
  <c r="M6" i="7"/>
  <c r="Z6" i="7" s="1"/>
  <c r="M10" i="7"/>
  <c r="Z10" i="7" s="1"/>
  <c r="Y17" i="7"/>
  <c r="M18" i="7"/>
  <c r="Z18" i="7" s="1"/>
  <c r="M26" i="7"/>
  <c r="Z26" i="7" s="1"/>
  <c r="Y29" i="7"/>
  <c r="Y33" i="7"/>
  <c r="Y37" i="7"/>
  <c r="M38" i="7"/>
  <c r="Z38" i="7" s="1"/>
  <c r="Y41" i="7"/>
  <c r="Y45" i="7"/>
  <c r="Y49" i="7"/>
  <c r="Y53" i="7"/>
  <c r="Y57" i="7"/>
  <c r="M6" i="4"/>
  <c r="M10" i="4"/>
  <c r="M14" i="4"/>
  <c r="M18" i="4"/>
  <c r="M22" i="4"/>
  <c r="M26" i="4"/>
  <c r="M30" i="4"/>
  <c r="M34" i="4"/>
  <c r="M38" i="4"/>
  <c r="M42" i="4"/>
  <c r="M46" i="4"/>
  <c r="M50" i="4"/>
  <c r="M54" i="4"/>
  <c r="M6" i="3"/>
  <c r="M10" i="3"/>
  <c r="M14" i="3"/>
  <c r="M18" i="3"/>
  <c r="M22" i="3"/>
  <c r="M26" i="3"/>
  <c r="M30" i="3"/>
  <c r="M34" i="3"/>
  <c r="M38" i="3"/>
  <c r="M42" i="3"/>
  <c r="M46" i="3"/>
  <c r="M50" i="3"/>
  <c r="M54" i="3"/>
  <c r="M6" i="2"/>
  <c r="M10" i="2"/>
  <c r="M14" i="2"/>
  <c r="M18" i="2"/>
  <c r="M22" i="2"/>
  <c r="M26" i="2"/>
  <c r="M30" i="2"/>
  <c r="M34" i="2"/>
  <c r="M38" i="2"/>
  <c r="M42" i="2"/>
  <c r="M46" i="2"/>
  <c r="M50" i="2"/>
  <c r="M54" i="2"/>
  <c r="M34" i="1"/>
  <c r="M38" i="1"/>
  <c r="M42" i="1"/>
  <c r="M46" i="1"/>
  <c r="M50" i="1"/>
  <c r="M54" i="1"/>
  <c r="M18" i="1"/>
  <c r="M26" i="1"/>
  <c r="M58" i="1" s="1"/>
  <c r="M6" i="1"/>
  <c r="M10" i="1"/>
  <c r="Y54" i="1"/>
  <c r="Y38" i="1"/>
  <c r="Y36" i="1"/>
  <c r="Y42" i="1"/>
  <c r="M4" i="2"/>
  <c r="M4" i="3"/>
  <c r="Y50" i="4"/>
  <c r="AH50" i="4" s="1"/>
  <c r="AI50" i="4" s="1"/>
  <c r="AK50" i="4" s="1"/>
  <c r="AL50" i="4" s="1"/>
  <c r="Y46" i="4"/>
  <c r="AH46" i="4" s="1"/>
  <c r="AI46" i="4" s="1"/>
  <c r="AK46" i="4" s="1"/>
  <c r="AL46" i="4" s="1"/>
  <c r="Y34" i="4"/>
  <c r="AH34" i="4" s="1"/>
  <c r="AI34" i="4" s="1"/>
  <c r="AK34" i="4" s="1"/>
  <c r="AL34" i="4" s="1"/>
  <c r="Y30" i="4"/>
  <c r="AH30" i="4" s="1"/>
  <c r="AI30" i="4" s="1"/>
  <c r="AK30" i="4" s="1"/>
  <c r="AL30" i="4" s="1"/>
  <c r="Y26" i="4"/>
  <c r="AH26" i="4" s="1"/>
  <c r="AI26" i="4" s="1"/>
  <c r="AK26" i="4" s="1"/>
  <c r="AL26" i="4" s="1"/>
  <c r="Y18" i="4"/>
  <c r="AH18" i="4" s="1"/>
  <c r="AI18" i="4" s="1"/>
  <c r="AK18" i="4" s="1"/>
  <c r="AL18" i="4" s="1"/>
  <c r="Y14" i="4"/>
  <c r="AH14" i="4" s="1"/>
  <c r="AI14" i="4" s="1"/>
  <c r="AK14" i="4" s="1"/>
  <c r="AL14" i="4" s="1"/>
  <c r="Y10" i="4"/>
  <c r="AH10" i="4" s="1"/>
  <c r="AI10" i="4" s="1"/>
  <c r="AK10" i="4" s="1"/>
  <c r="AL10" i="4" s="1"/>
  <c r="Y56" i="4"/>
  <c r="AH56" i="4" s="1"/>
  <c r="AI56" i="4" s="1"/>
  <c r="AK56" i="4" s="1"/>
  <c r="AL56" i="4" s="1"/>
  <c r="Y52" i="4"/>
  <c r="AH52" i="4" s="1"/>
  <c r="AI52" i="4" s="1"/>
  <c r="AK52" i="4" s="1"/>
  <c r="AL52" i="4" s="1"/>
  <c r="Y48" i="4"/>
  <c r="AH48" i="4" s="1"/>
  <c r="AI48" i="4" s="1"/>
  <c r="AK48" i="4" s="1"/>
  <c r="AL48" i="4" s="1"/>
  <c r="Y44" i="4"/>
  <c r="AH44" i="4" s="1"/>
  <c r="AI44" i="4" s="1"/>
  <c r="AK44" i="4" s="1"/>
  <c r="AL44" i="4" s="1"/>
  <c r="Y40" i="4"/>
  <c r="AH40" i="4" s="1"/>
  <c r="AI40" i="4" s="1"/>
  <c r="AK40" i="4" s="1"/>
  <c r="AL40" i="4" s="1"/>
  <c r="Y36" i="4"/>
  <c r="AH36" i="4" s="1"/>
  <c r="AI36" i="4" s="1"/>
  <c r="AK36" i="4" s="1"/>
  <c r="AL36" i="4" s="1"/>
  <c r="Y32" i="4"/>
  <c r="AH32" i="4" s="1"/>
  <c r="AI32" i="4" s="1"/>
  <c r="AK32" i="4" s="1"/>
  <c r="AL32" i="4" s="1"/>
  <c r="Y28" i="4"/>
  <c r="AH28" i="4" s="1"/>
  <c r="AI28" i="4" s="1"/>
  <c r="AK28" i="4" s="1"/>
  <c r="AL28" i="4" s="1"/>
  <c r="Y24" i="4"/>
  <c r="AH24" i="4" s="1"/>
  <c r="AI24" i="4" s="1"/>
  <c r="AK24" i="4" s="1"/>
  <c r="AL24" i="4" s="1"/>
  <c r="Y20" i="4"/>
  <c r="AH20" i="4" s="1"/>
  <c r="AI20" i="4" s="1"/>
  <c r="AK20" i="4" s="1"/>
  <c r="AL20" i="4" s="1"/>
  <c r="Y16" i="4"/>
  <c r="AH16" i="4" s="1"/>
  <c r="AI16" i="4" s="1"/>
  <c r="AK16" i="4" s="1"/>
  <c r="AL16" i="4" s="1"/>
  <c r="Y12" i="4"/>
  <c r="AH12" i="4" s="1"/>
  <c r="AI12" i="4" s="1"/>
  <c r="AK12" i="4" s="1"/>
  <c r="AL12" i="4" s="1"/>
  <c r="Y8" i="4"/>
  <c r="AH8" i="4" s="1"/>
  <c r="AI8" i="4" s="1"/>
  <c r="AK8" i="4" s="1"/>
  <c r="AL8" i="4" s="1"/>
  <c r="L58" i="5"/>
  <c r="T57" i="1"/>
  <c r="Y52" i="1"/>
  <c r="Y46" i="1"/>
  <c r="Y40" i="1"/>
  <c r="T33" i="1"/>
  <c r="Y28" i="1"/>
  <c r="Y16" i="1"/>
  <c r="Y8" i="1"/>
  <c r="W58" i="1"/>
  <c r="Y52" i="5"/>
  <c r="T49" i="4"/>
  <c r="T37" i="4"/>
  <c r="T21" i="4"/>
  <c r="Y56" i="1"/>
  <c r="T45" i="1"/>
  <c r="Y32" i="1"/>
  <c r="T13" i="1"/>
  <c r="Y48" i="5"/>
  <c r="W58" i="3"/>
  <c r="W58" i="2"/>
  <c r="Y48" i="1"/>
  <c r="Y44" i="1"/>
  <c r="Y20" i="1"/>
  <c r="Y12" i="1"/>
  <c r="Y4" i="1"/>
  <c r="Y44" i="5"/>
  <c r="W58" i="5"/>
  <c r="Y42" i="4"/>
  <c r="AH42" i="4" s="1"/>
  <c r="AI42" i="4" s="1"/>
  <c r="AK42" i="4" s="1"/>
  <c r="AL42" i="4" s="1"/>
  <c r="Y49" i="1"/>
  <c r="Y45" i="1"/>
  <c r="Y25" i="1"/>
  <c r="L58" i="1"/>
  <c r="Y37" i="1"/>
  <c r="Y33" i="1"/>
  <c r="Y17" i="1"/>
  <c r="T54" i="2"/>
  <c r="T54" i="3"/>
  <c r="T54" i="1"/>
  <c r="T54" i="4"/>
  <c r="T42" i="2"/>
  <c r="T42" i="3"/>
  <c r="T42" i="1"/>
  <c r="T42" i="4"/>
  <c r="T30" i="2"/>
  <c r="T30" i="3"/>
  <c r="T30" i="1"/>
  <c r="T30" i="4"/>
  <c r="T22" i="2"/>
  <c r="T22" i="3"/>
  <c r="T22" i="1"/>
  <c r="T22" i="4"/>
  <c r="T10" i="2"/>
  <c r="T10" i="3"/>
  <c r="T10" i="1"/>
  <c r="T10" i="4"/>
  <c r="Y53" i="3"/>
  <c r="Y53" i="2"/>
  <c r="Y53" i="4"/>
  <c r="AH53" i="4" s="1"/>
  <c r="AI53" i="4" s="1"/>
  <c r="AK53" i="4" s="1"/>
  <c r="AL53" i="4" s="1"/>
  <c r="Y53" i="5"/>
  <c r="Y41" i="3"/>
  <c r="Y41" i="2"/>
  <c r="Y41" i="4"/>
  <c r="AH41" i="4" s="1"/>
  <c r="AI41" i="4" s="1"/>
  <c r="AK41" i="4" s="1"/>
  <c r="AL41" i="4" s="1"/>
  <c r="Y41" i="5"/>
  <c r="Y29" i="3"/>
  <c r="Y29" i="2"/>
  <c r="Y29" i="4"/>
  <c r="AH29" i="4" s="1"/>
  <c r="AI29" i="4" s="1"/>
  <c r="AK29" i="4" s="1"/>
  <c r="AL29" i="4" s="1"/>
  <c r="Y29" i="5"/>
  <c r="T30" i="5"/>
  <c r="Y29" i="1"/>
  <c r="T50" i="2"/>
  <c r="T50" i="3"/>
  <c r="T50" i="1"/>
  <c r="T50" i="4"/>
  <c r="T38" i="2"/>
  <c r="T38" i="3"/>
  <c r="T38" i="1"/>
  <c r="T38" i="4"/>
  <c r="T26" i="2"/>
  <c r="T26" i="3"/>
  <c r="T26" i="1"/>
  <c r="T26" i="4"/>
  <c r="T6" i="2"/>
  <c r="T6" i="3"/>
  <c r="T6" i="1"/>
  <c r="T6" i="4"/>
  <c r="Y49" i="3"/>
  <c r="Y49" i="2"/>
  <c r="Y49" i="4"/>
  <c r="AH49" i="4" s="1"/>
  <c r="AI49" i="4" s="1"/>
  <c r="AK49" i="4" s="1"/>
  <c r="AL49" i="4" s="1"/>
  <c r="Y49" i="5"/>
  <c r="Y37" i="3"/>
  <c r="Y37" i="2"/>
  <c r="Y37" i="4"/>
  <c r="AH37" i="4" s="1"/>
  <c r="AI37" i="4" s="1"/>
  <c r="AK37" i="4" s="1"/>
  <c r="AL37" i="4" s="1"/>
  <c r="Y37" i="5"/>
  <c r="Y9" i="3"/>
  <c r="Y9" i="2"/>
  <c r="Y9" i="4"/>
  <c r="AH9" i="4" s="1"/>
  <c r="AI9" i="4" s="1"/>
  <c r="AK9" i="4" s="1"/>
  <c r="AL9" i="4" s="1"/>
  <c r="Y9" i="5"/>
  <c r="Y9" i="1"/>
  <c r="M56" i="6"/>
  <c r="T56" i="3"/>
  <c r="T56" i="2"/>
  <c r="T56" i="4"/>
  <c r="T56" i="5"/>
  <c r="M48" i="6"/>
  <c r="T48" i="3"/>
  <c r="T48" i="2"/>
  <c r="T48" i="4"/>
  <c r="T48" i="5"/>
  <c r="M40" i="6"/>
  <c r="T40" i="3"/>
  <c r="T40" i="2"/>
  <c r="T40" i="4"/>
  <c r="T40" i="5"/>
  <c r="M32" i="6"/>
  <c r="T32" i="3"/>
  <c r="T32" i="2"/>
  <c r="T32" i="4"/>
  <c r="T32" i="5"/>
  <c r="M28" i="6"/>
  <c r="T28" i="3"/>
  <c r="T28" i="2"/>
  <c r="T28" i="4"/>
  <c r="T28" i="5"/>
  <c r="M24" i="6"/>
  <c r="T24" i="3"/>
  <c r="T24" i="2"/>
  <c r="T24" i="4"/>
  <c r="T24" i="5"/>
  <c r="M20" i="6"/>
  <c r="T20" i="3"/>
  <c r="T20" i="2"/>
  <c r="T20" i="4"/>
  <c r="T20" i="5"/>
  <c r="M16" i="6"/>
  <c r="T16" i="3"/>
  <c r="T16" i="2"/>
  <c r="T16" i="4"/>
  <c r="T16" i="5"/>
  <c r="M12" i="6"/>
  <c r="T12" i="3"/>
  <c r="T12" i="2"/>
  <c r="T12" i="4"/>
  <c r="T12" i="5"/>
  <c r="T12" i="1"/>
  <c r="M8" i="6"/>
  <c r="T8" i="3"/>
  <c r="T8" i="2"/>
  <c r="T8" i="4"/>
  <c r="T8" i="5"/>
  <c r="T8" i="1"/>
  <c r="M4" i="6"/>
  <c r="T4" i="3"/>
  <c r="T4" i="4"/>
  <c r="T4" i="2"/>
  <c r="T4" i="5"/>
  <c r="T4" i="1"/>
  <c r="Y55" i="2"/>
  <c r="Y55" i="3"/>
  <c r="Y55" i="1"/>
  <c r="Y55" i="4"/>
  <c r="AH55" i="4" s="1"/>
  <c r="AI55" i="4" s="1"/>
  <c r="AK55" i="4" s="1"/>
  <c r="AL55" i="4" s="1"/>
  <c r="Y51" i="2"/>
  <c r="Y51" i="3"/>
  <c r="Y51" i="1"/>
  <c r="Y51" i="4"/>
  <c r="AH51" i="4" s="1"/>
  <c r="AI51" i="4" s="1"/>
  <c r="AK51" i="4" s="1"/>
  <c r="AL51" i="4" s="1"/>
  <c r="Y47" i="2"/>
  <c r="Y47" i="3"/>
  <c r="Y47" i="1"/>
  <c r="Y47" i="4"/>
  <c r="AH47" i="4" s="1"/>
  <c r="AI47" i="4" s="1"/>
  <c r="AK47" i="4" s="1"/>
  <c r="AL47" i="4" s="1"/>
  <c r="Y43" i="2"/>
  <c r="Y43" i="3"/>
  <c r="Y43" i="1"/>
  <c r="Y43" i="4"/>
  <c r="AH43" i="4" s="1"/>
  <c r="AI43" i="4" s="1"/>
  <c r="AK43" i="4" s="1"/>
  <c r="AL43" i="4" s="1"/>
  <c r="Y39" i="2"/>
  <c r="Y39" i="3"/>
  <c r="Y39" i="1"/>
  <c r="Y39" i="4"/>
  <c r="AH39" i="4" s="1"/>
  <c r="AI39" i="4" s="1"/>
  <c r="AK39" i="4" s="1"/>
  <c r="AL39" i="4" s="1"/>
  <c r="Y35" i="2"/>
  <c r="Y35" i="3"/>
  <c r="Y35" i="1"/>
  <c r="Y35" i="4"/>
  <c r="AH35" i="4" s="1"/>
  <c r="AI35" i="4" s="1"/>
  <c r="AK35" i="4" s="1"/>
  <c r="AL35" i="4" s="1"/>
  <c r="Y31" i="2"/>
  <c r="Y31" i="3"/>
  <c r="Y31" i="1"/>
  <c r="Y31" i="4"/>
  <c r="AH31" i="4" s="1"/>
  <c r="AI31" i="4" s="1"/>
  <c r="AK31" i="4" s="1"/>
  <c r="AL31" i="4" s="1"/>
  <c r="Y27" i="2"/>
  <c r="Y27" i="3"/>
  <c r="Y27" i="1"/>
  <c r="Y27" i="4"/>
  <c r="AH27" i="4" s="1"/>
  <c r="AI27" i="4" s="1"/>
  <c r="AK27" i="4" s="1"/>
  <c r="AL27" i="4" s="1"/>
  <c r="Y23" i="2"/>
  <c r="Y23" i="3"/>
  <c r="Y23" i="1"/>
  <c r="Y23" i="4"/>
  <c r="AH23" i="4" s="1"/>
  <c r="AI23" i="4" s="1"/>
  <c r="AK23" i="4" s="1"/>
  <c r="AL23" i="4" s="1"/>
  <c r="Y19" i="2"/>
  <c r="Y19" i="3"/>
  <c r="Y19" i="1"/>
  <c r="Y19" i="4"/>
  <c r="AH19" i="4" s="1"/>
  <c r="AI19" i="4" s="1"/>
  <c r="AK19" i="4" s="1"/>
  <c r="AL19" i="4" s="1"/>
  <c r="Y15" i="2"/>
  <c r="Y15" i="3"/>
  <c r="Y15" i="1"/>
  <c r="Y15" i="4"/>
  <c r="AH15" i="4" s="1"/>
  <c r="AI15" i="4" s="1"/>
  <c r="AK15" i="4" s="1"/>
  <c r="AL15" i="4" s="1"/>
  <c r="Y11" i="2"/>
  <c r="Y11" i="3"/>
  <c r="Y11" i="1"/>
  <c r="Y11" i="4"/>
  <c r="AH11" i="4" s="1"/>
  <c r="AI11" i="4" s="1"/>
  <c r="AK11" i="4" s="1"/>
  <c r="AL11" i="4" s="1"/>
  <c r="Y7" i="2"/>
  <c r="Y7" i="3"/>
  <c r="Y7" i="1"/>
  <c r="Y7" i="4"/>
  <c r="AH7" i="4" s="1"/>
  <c r="AI7" i="4" s="1"/>
  <c r="AK7" i="4" s="1"/>
  <c r="AL7" i="4" s="1"/>
  <c r="T56" i="1"/>
  <c r="T40" i="1"/>
  <c r="T20" i="1"/>
  <c r="Y55" i="5"/>
  <c r="Y51" i="5"/>
  <c r="Y47" i="5"/>
  <c r="Y43" i="5"/>
  <c r="T38" i="5"/>
  <c r="Y27" i="5"/>
  <c r="T22" i="5"/>
  <c r="Y11" i="5"/>
  <c r="T6" i="5"/>
  <c r="T3" i="2"/>
  <c r="T3" i="3"/>
  <c r="T3" i="4"/>
  <c r="T3" i="5"/>
  <c r="T46" i="2"/>
  <c r="T46" i="3"/>
  <c r="T46" i="1"/>
  <c r="T46" i="4"/>
  <c r="T34" i="2"/>
  <c r="T34" i="3"/>
  <c r="T34" i="1"/>
  <c r="T34" i="4"/>
  <c r="T18" i="2"/>
  <c r="T18" i="3"/>
  <c r="T18" i="1"/>
  <c r="T18" i="4"/>
  <c r="T14" i="2"/>
  <c r="T14" i="3"/>
  <c r="T14" i="1"/>
  <c r="T14" i="4"/>
  <c r="Y57" i="3"/>
  <c r="Y57" i="2"/>
  <c r="Y57" i="4"/>
  <c r="AH57" i="4" s="1"/>
  <c r="AI57" i="4" s="1"/>
  <c r="AK57" i="4" s="1"/>
  <c r="AL57" i="4" s="1"/>
  <c r="Y57" i="5"/>
  <c r="Y45" i="3"/>
  <c r="Y45" i="2"/>
  <c r="Y45" i="4"/>
  <c r="AH45" i="4" s="1"/>
  <c r="AI45" i="4" s="1"/>
  <c r="AK45" i="4" s="1"/>
  <c r="AL45" i="4" s="1"/>
  <c r="Y45" i="5"/>
  <c r="Y33" i="3"/>
  <c r="Y33" i="2"/>
  <c r="Y33" i="4"/>
  <c r="AH33" i="4" s="1"/>
  <c r="AI33" i="4" s="1"/>
  <c r="AK33" i="4" s="1"/>
  <c r="AL33" i="4" s="1"/>
  <c r="Y33" i="5"/>
  <c r="Y25" i="3"/>
  <c r="Y25" i="2"/>
  <c r="Y25" i="4"/>
  <c r="AH25" i="4" s="1"/>
  <c r="AI25" i="4" s="1"/>
  <c r="AK25" i="4" s="1"/>
  <c r="AL25" i="4" s="1"/>
  <c r="Y25" i="5"/>
  <c r="Y21" i="3"/>
  <c r="Y21" i="2"/>
  <c r="Y21" i="4"/>
  <c r="AH21" i="4" s="1"/>
  <c r="AI21" i="4" s="1"/>
  <c r="AK21" i="4" s="1"/>
  <c r="AL21" i="4" s="1"/>
  <c r="Y21" i="5"/>
  <c r="Y17" i="3"/>
  <c r="Y17" i="2"/>
  <c r="Y17" i="4"/>
  <c r="AH17" i="4" s="1"/>
  <c r="AI17" i="4" s="1"/>
  <c r="AK17" i="4" s="1"/>
  <c r="AL17" i="4" s="1"/>
  <c r="Y17" i="5"/>
  <c r="Y13" i="3"/>
  <c r="Y13" i="2"/>
  <c r="Y13" i="4"/>
  <c r="AH13" i="4" s="1"/>
  <c r="AI13" i="4" s="1"/>
  <c r="AK13" i="4" s="1"/>
  <c r="AL13" i="4" s="1"/>
  <c r="Y13" i="5"/>
  <c r="Y13" i="1"/>
  <c r="Y5" i="3"/>
  <c r="Y5" i="4"/>
  <c r="AH5" i="4" s="1"/>
  <c r="AI5" i="4" s="1"/>
  <c r="AK5" i="4" s="1"/>
  <c r="AL5" i="4" s="1"/>
  <c r="Y5" i="2"/>
  <c r="Y5" i="5"/>
  <c r="Y5" i="1"/>
  <c r="Y53" i="1"/>
  <c r="M52" i="6"/>
  <c r="T52" i="3"/>
  <c r="T52" i="2"/>
  <c r="T52" i="4"/>
  <c r="T52" i="5"/>
  <c r="M44" i="6"/>
  <c r="T44" i="3"/>
  <c r="T44" i="2"/>
  <c r="T44" i="4"/>
  <c r="T44" i="5"/>
  <c r="M36" i="6"/>
  <c r="T36" i="3"/>
  <c r="T36" i="2"/>
  <c r="T36" i="4"/>
  <c r="T36" i="5"/>
  <c r="M55" i="6"/>
  <c r="T55" i="2"/>
  <c r="T55" i="3"/>
  <c r="T55" i="4"/>
  <c r="T55" i="5"/>
  <c r="M51" i="6"/>
  <c r="T51" i="2"/>
  <c r="T51" i="3"/>
  <c r="T51" i="4"/>
  <c r="T51" i="5"/>
  <c r="M47" i="6"/>
  <c r="T47" i="2"/>
  <c r="T47" i="3"/>
  <c r="T47" i="4"/>
  <c r="T47" i="5"/>
  <c r="M43" i="6"/>
  <c r="T43" i="2"/>
  <c r="T43" i="3"/>
  <c r="T43" i="4"/>
  <c r="T43" i="5"/>
  <c r="M39" i="6"/>
  <c r="T39" i="2"/>
  <c r="T39" i="3"/>
  <c r="T39" i="4"/>
  <c r="T39" i="5"/>
  <c r="M35" i="6"/>
  <c r="T35" i="2"/>
  <c r="T35" i="3"/>
  <c r="T35" i="4"/>
  <c r="T35" i="5"/>
  <c r="M31" i="6"/>
  <c r="T31" i="2"/>
  <c r="T31" i="3"/>
  <c r="T31" i="4"/>
  <c r="T31" i="5"/>
  <c r="M27" i="6"/>
  <c r="T27" i="2"/>
  <c r="T27" i="3"/>
  <c r="T27" i="4"/>
  <c r="T27" i="5"/>
  <c r="M23" i="6"/>
  <c r="T23" i="2"/>
  <c r="T23" i="3"/>
  <c r="T23" i="4"/>
  <c r="T23" i="5"/>
  <c r="M19" i="6"/>
  <c r="T19" i="2"/>
  <c r="T19" i="3"/>
  <c r="T19" i="4"/>
  <c r="T19" i="5"/>
  <c r="M15" i="6"/>
  <c r="T15" i="2"/>
  <c r="T15" i="3"/>
  <c r="T15" i="4"/>
  <c r="T15" i="5"/>
  <c r="M11" i="6"/>
  <c r="T11" i="2"/>
  <c r="T11" i="3"/>
  <c r="T11" i="4"/>
  <c r="T11" i="5"/>
  <c r="M7" i="6"/>
  <c r="T7" i="2"/>
  <c r="T7" i="3"/>
  <c r="T7" i="4"/>
  <c r="T7" i="5"/>
  <c r="L58" i="6"/>
  <c r="Y3" i="2"/>
  <c r="Y3" i="3"/>
  <c r="Y3" i="4"/>
  <c r="AH3" i="4" s="1"/>
  <c r="AI3" i="4" s="1"/>
  <c r="Y3" i="1"/>
  <c r="Y54" i="2"/>
  <c r="Y54" i="3"/>
  <c r="Y54" i="5"/>
  <c r="Y50" i="2"/>
  <c r="Y50" i="3"/>
  <c r="Y50" i="5"/>
  <c r="Y46" i="2"/>
  <c r="Y46" i="3"/>
  <c r="Y46" i="5"/>
  <c r="Y42" i="2"/>
  <c r="Y42" i="3"/>
  <c r="Y42" i="5"/>
  <c r="Y38" i="2"/>
  <c r="Y38" i="3"/>
  <c r="Y38" i="5"/>
  <c r="Y34" i="2"/>
  <c r="Y34" i="3"/>
  <c r="Y34" i="5"/>
  <c r="Y30" i="2"/>
  <c r="Y30" i="3"/>
  <c r="Y30" i="5"/>
  <c r="Y30" i="1"/>
  <c r="Y26" i="2"/>
  <c r="Y26" i="3"/>
  <c r="Y26" i="5"/>
  <c r="Y26" i="1"/>
  <c r="Y22" i="2"/>
  <c r="Y22" i="3"/>
  <c r="Y22" i="5"/>
  <c r="Y22" i="1"/>
  <c r="Y18" i="2"/>
  <c r="Y18" i="3"/>
  <c r="Y18" i="5"/>
  <c r="Y18" i="1"/>
  <c r="Y14" i="2"/>
  <c r="Y14" i="3"/>
  <c r="Y14" i="5"/>
  <c r="Y14" i="1"/>
  <c r="Y10" i="2"/>
  <c r="Y10" i="3"/>
  <c r="Y10" i="5"/>
  <c r="Y10" i="1"/>
  <c r="Y6" i="2"/>
  <c r="Y6" i="3"/>
  <c r="Y6" i="5"/>
  <c r="Y6" i="1"/>
  <c r="Y57" i="1"/>
  <c r="T52" i="1"/>
  <c r="Y50" i="1"/>
  <c r="T43" i="1"/>
  <c r="Y41" i="1"/>
  <c r="T36" i="1"/>
  <c r="Y34" i="1"/>
  <c r="T24" i="1"/>
  <c r="Y21" i="1"/>
  <c r="T19" i="1"/>
  <c r="T11" i="1"/>
  <c r="T7" i="1"/>
  <c r="T3" i="1"/>
  <c r="T54" i="5"/>
  <c r="T50" i="5"/>
  <c r="T46" i="5"/>
  <c r="T42" i="5"/>
  <c r="Y31" i="5"/>
  <c r="T26" i="5"/>
  <c r="Y15" i="5"/>
  <c r="T10" i="5"/>
  <c r="Y54" i="4"/>
  <c r="AH54" i="4" s="1"/>
  <c r="AI54" i="4" s="1"/>
  <c r="AK54" i="4" s="1"/>
  <c r="AL54" i="4" s="1"/>
  <c r="Y38" i="4"/>
  <c r="AH38" i="4" s="1"/>
  <c r="AI38" i="4" s="1"/>
  <c r="AK38" i="4" s="1"/>
  <c r="AL38" i="4" s="1"/>
  <c r="Y22" i="4"/>
  <c r="AH22" i="4" s="1"/>
  <c r="AI22" i="4" s="1"/>
  <c r="AK22" i="4" s="1"/>
  <c r="AL22" i="4" s="1"/>
  <c r="Y6" i="4"/>
  <c r="AH6" i="4" s="1"/>
  <c r="AI6" i="4" s="1"/>
  <c r="AK6" i="4" s="1"/>
  <c r="AL6" i="4" s="1"/>
  <c r="Y40" i="5"/>
  <c r="Y36" i="5"/>
  <c r="Y32" i="5"/>
  <c r="Y28" i="5"/>
  <c r="Y24" i="5"/>
  <c r="Y20" i="5"/>
  <c r="Y16" i="5"/>
  <c r="Y12" i="5"/>
  <c r="Y8" i="5"/>
  <c r="M57" i="6"/>
  <c r="T57" i="2"/>
  <c r="T57" i="3"/>
  <c r="M53" i="6"/>
  <c r="T53" i="2"/>
  <c r="T53" i="3"/>
  <c r="M49" i="6"/>
  <c r="T49" i="2"/>
  <c r="T49" i="3"/>
  <c r="M45" i="6"/>
  <c r="T45" i="2"/>
  <c r="T45" i="3"/>
  <c r="M41" i="6"/>
  <c r="T41" i="2"/>
  <c r="T41" i="3"/>
  <c r="M37" i="6"/>
  <c r="T37" i="2"/>
  <c r="T37" i="3"/>
  <c r="M33" i="6"/>
  <c r="T33" i="2"/>
  <c r="T33" i="3"/>
  <c r="M29" i="6"/>
  <c r="T29" i="2"/>
  <c r="T29" i="3"/>
  <c r="M25" i="6"/>
  <c r="T25" i="2"/>
  <c r="T25" i="3"/>
  <c r="M21" i="6"/>
  <c r="T21" i="2"/>
  <c r="T21" i="3"/>
  <c r="M17" i="6"/>
  <c r="T17" i="2"/>
  <c r="T17" i="3"/>
  <c r="M13" i="6"/>
  <c r="T13" i="2"/>
  <c r="T13" i="3"/>
  <c r="M9" i="6"/>
  <c r="T9" i="2"/>
  <c r="T9" i="3"/>
  <c r="M5" i="6"/>
  <c r="T5" i="4"/>
  <c r="T5" i="2"/>
  <c r="T5" i="3"/>
  <c r="Y56" i="2"/>
  <c r="Y56" i="3"/>
  <c r="Y52" i="2"/>
  <c r="Y52" i="3"/>
  <c r="Y48" i="2"/>
  <c r="Y48" i="3"/>
  <c r="Y44" i="2"/>
  <c r="Y44" i="3"/>
  <c r="Y40" i="2"/>
  <c r="Y40" i="3"/>
  <c r="Y36" i="2"/>
  <c r="Y36" i="3"/>
  <c r="Y32" i="2"/>
  <c r="Y32" i="3"/>
  <c r="Y28" i="2"/>
  <c r="Y28" i="3"/>
  <c r="Y24" i="2"/>
  <c r="Y24" i="3"/>
  <c r="Y20" i="2"/>
  <c r="Y20" i="3"/>
  <c r="Y16" i="2"/>
  <c r="Y16" i="3"/>
  <c r="Y12" i="2"/>
  <c r="Y12" i="3"/>
  <c r="Y8" i="2"/>
  <c r="Y8" i="3"/>
  <c r="Y4" i="2"/>
  <c r="Y4" i="3"/>
  <c r="Y4" i="4"/>
  <c r="AH4" i="4" s="1"/>
  <c r="AI4" i="4" s="1"/>
  <c r="AK4" i="4" s="1"/>
  <c r="AL4" i="4" s="1"/>
  <c r="T57" i="5"/>
  <c r="T53" i="5"/>
  <c r="T49" i="5"/>
  <c r="T45" i="5"/>
  <c r="T41" i="5"/>
  <c r="T37" i="5"/>
  <c r="T33" i="5"/>
  <c r="T29" i="5"/>
  <c r="T25" i="5"/>
  <c r="T21" i="5"/>
  <c r="T17" i="5"/>
  <c r="T13" i="5"/>
  <c r="T9" i="5"/>
  <c r="T5" i="5"/>
  <c r="G58" i="6"/>
  <c r="M54" i="6"/>
  <c r="M50" i="6"/>
  <c r="M46" i="6"/>
  <c r="M42" i="6"/>
  <c r="M38" i="6"/>
  <c r="M34" i="6"/>
  <c r="M30" i="6"/>
  <c r="M26" i="6"/>
  <c r="M22" i="6"/>
  <c r="M18" i="6"/>
  <c r="M14" i="6"/>
  <c r="M10" i="6"/>
  <c r="M6" i="6"/>
  <c r="M3" i="6"/>
  <c r="AI59" i="4" l="1"/>
  <c r="AK3" i="4"/>
  <c r="M58" i="3"/>
  <c r="M58" i="2"/>
  <c r="T58" i="7"/>
  <c r="M58" i="7"/>
  <c r="Z3" i="7"/>
  <c r="Z58" i="7" s="1"/>
  <c r="Y58" i="7"/>
  <c r="Y58" i="5"/>
  <c r="T58" i="2"/>
  <c r="T58" i="5"/>
  <c r="T58" i="1"/>
  <c r="Y58" i="4"/>
  <c r="T58" i="4"/>
  <c r="T58" i="3"/>
  <c r="Y58" i="3"/>
  <c r="Y58" i="2"/>
  <c r="Y58" i="1"/>
  <c r="Z13" i="2"/>
  <c r="Z13" i="3"/>
  <c r="Z13" i="4"/>
  <c r="Z13" i="5"/>
  <c r="Z13" i="1"/>
  <c r="Z11" i="2"/>
  <c r="Z11" i="3"/>
  <c r="Z11" i="5"/>
  <c r="Z11" i="1"/>
  <c r="Z11" i="4"/>
  <c r="Z27" i="2"/>
  <c r="Z27" i="3"/>
  <c r="Z27" i="5"/>
  <c r="Z27" i="1"/>
  <c r="Z27" i="4"/>
  <c r="Z36" i="2"/>
  <c r="Z36" i="3"/>
  <c r="Z36" i="1"/>
  <c r="Z36" i="4"/>
  <c r="Z36" i="5"/>
  <c r="Z16" i="2"/>
  <c r="Z16" i="3"/>
  <c r="Z16" i="1"/>
  <c r="Z16" i="4"/>
  <c r="Z16" i="5"/>
  <c r="Z32" i="2"/>
  <c r="Z32" i="3"/>
  <c r="Z32" i="1"/>
  <c r="Z32" i="4"/>
  <c r="Z32" i="5"/>
  <c r="Z42" i="3"/>
  <c r="Z42" i="2"/>
  <c r="Z42" i="4"/>
  <c r="Z42" i="5"/>
  <c r="Z42" i="1"/>
  <c r="Z33" i="2"/>
  <c r="Z33" i="3"/>
  <c r="Z33" i="4"/>
  <c r="Z33" i="5"/>
  <c r="Z33" i="1"/>
  <c r="Z49" i="2"/>
  <c r="Z49" i="3"/>
  <c r="Z49" i="4"/>
  <c r="Z49" i="5"/>
  <c r="Z49" i="1"/>
  <c r="Z55" i="2"/>
  <c r="Z55" i="3"/>
  <c r="Z55" i="5"/>
  <c r="Z55" i="1"/>
  <c r="Z55" i="4"/>
  <c r="Z4" i="2"/>
  <c r="Z4" i="3"/>
  <c r="Z4" i="4"/>
  <c r="Z4" i="1"/>
  <c r="Z4" i="5"/>
  <c r="Z28" i="2"/>
  <c r="Z28" i="3"/>
  <c r="Z28" i="1"/>
  <c r="Z28" i="4"/>
  <c r="Z28" i="5"/>
  <c r="Z30" i="3"/>
  <c r="Z30" i="2"/>
  <c r="Z30" i="4"/>
  <c r="Z30" i="5"/>
  <c r="Z30" i="1"/>
  <c r="Z45" i="2"/>
  <c r="Z45" i="3"/>
  <c r="Z45" i="4"/>
  <c r="Z45" i="5"/>
  <c r="Z45" i="1"/>
  <c r="Z43" i="2"/>
  <c r="Z43" i="3"/>
  <c r="Z43" i="5"/>
  <c r="Z43" i="4"/>
  <c r="Z43" i="1"/>
  <c r="Z3" i="4"/>
  <c r="Z3" i="2"/>
  <c r="Z3" i="3"/>
  <c r="Z3" i="5"/>
  <c r="Z3" i="1"/>
  <c r="Z18" i="3"/>
  <c r="Z18" i="2"/>
  <c r="Z18" i="4"/>
  <c r="Z18" i="5"/>
  <c r="Z18" i="1"/>
  <c r="Z34" i="3"/>
  <c r="Z34" i="2"/>
  <c r="Z34" i="4"/>
  <c r="Z34" i="5"/>
  <c r="Z34" i="1"/>
  <c r="Z50" i="3"/>
  <c r="Z50" i="2"/>
  <c r="Z50" i="4"/>
  <c r="Z50" i="5"/>
  <c r="Z50" i="1"/>
  <c r="Z9" i="2"/>
  <c r="Z9" i="3"/>
  <c r="Z9" i="4"/>
  <c r="Z9" i="5"/>
  <c r="Z9" i="1"/>
  <c r="Z25" i="2"/>
  <c r="Z25" i="3"/>
  <c r="Z25" i="4"/>
  <c r="Z25" i="5"/>
  <c r="Z25" i="1"/>
  <c r="Z41" i="2"/>
  <c r="Z41" i="3"/>
  <c r="Z41" i="4"/>
  <c r="Z41" i="5"/>
  <c r="Z41" i="1"/>
  <c r="Z57" i="2"/>
  <c r="Z57" i="3"/>
  <c r="Z57" i="4"/>
  <c r="Z57" i="5"/>
  <c r="Z57" i="1"/>
  <c r="Z15" i="2"/>
  <c r="Z15" i="3"/>
  <c r="Z15" i="5"/>
  <c r="Z15" i="1"/>
  <c r="Z15" i="4"/>
  <c r="Z31" i="2"/>
  <c r="Z31" i="3"/>
  <c r="Z31" i="5"/>
  <c r="Z31" i="1"/>
  <c r="Z31" i="4"/>
  <c r="Z47" i="2"/>
  <c r="Z47" i="3"/>
  <c r="Z47" i="5"/>
  <c r="Z47" i="1"/>
  <c r="Z47" i="4"/>
  <c r="Z44" i="2"/>
  <c r="Z44" i="3"/>
  <c r="Z44" i="1"/>
  <c r="Z44" i="4"/>
  <c r="Z44" i="5"/>
  <c r="Z8" i="2"/>
  <c r="Z8" i="3"/>
  <c r="Z8" i="1"/>
  <c r="Z8" i="4"/>
  <c r="Z8" i="5"/>
  <c r="Z20" i="2"/>
  <c r="Z20" i="3"/>
  <c r="Z20" i="1"/>
  <c r="Z20" i="4"/>
  <c r="Z20" i="5"/>
  <c r="Z40" i="2"/>
  <c r="Z40" i="3"/>
  <c r="Z40" i="1"/>
  <c r="Z40" i="4"/>
  <c r="Z40" i="5"/>
  <c r="Z10" i="3"/>
  <c r="Z10" i="2"/>
  <c r="Z10" i="4"/>
  <c r="Z10" i="5"/>
  <c r="Z10" i="1"/>
  <c r="Z26" i="3"/>
  <c r="Z26" i="2"/>
  <c r="Z26" i="4"/>
  <c r="Z26" i="5"/>
  <c r="Z26" i="1"/>
  <c r="Z17" i="2"/>
  <c r="Z17" i="3"/>
  <c r="Z17" i="4"/>
  <c r="Z17" i="5"/>
  <c r="Z17" i="1"/>
  <c r="Z7" i="2"/>
  <c r="Z7" i="3"/>
  <c r="Z7" i="5"/>
  <c r="Z7" i="1"/>
  <c r="Z7" i="4"/>
  <c r="Z23" i="2"/>
  <c r="Z23" i="3"/>
  <c r="Z23" i="5"/>
  <c r="Z23" i="1"/>
  <c r="Z23" i="4"/>
  <c r="Z39" i="2"/>
  <c r="Z39" i="3"/>
  <c r="Z39" i="5"/>
  <c r="Z39" i="1"/>
  <c r="Z39" i="4"/>
  <c r="Z12" i="2"/>
  <c r="Z12" i="3"/>
  <c r="Z12" i="1"/>
  <c r="Z12" i="4"/>
  <c r="Z12" i="5"/>
  <c r="Z56" i="2"/>
  <c r="Z56" i="3"/>
  <c r="Z56" i="1"/>
  <c r="Z56" i="4"/>
  <c r="Z56" i="5"/>
  <c r="Z14" i="3"/>
  <c r="Z14" i="2"/>
  <c r="Z14" i="4"/>
  <c r="Z14" i="5"/>
  <c r="Z14" i="1"/>
  <c r="Z46" i="3"/>
  <c r="Z46" i="2"/>
  <c r="Z46" i="4"/>
  <c r="Z46" i="5"/>
  <c r="Z46" i="1"/>
  <c r="Z29" i="2"/>
  <c r="Z29" i="3"/>
  <c r="Z29" i="4"/>
  <c r="Z29" i="5"/>
  <c r="Z29" i="1"/>
  <c r="Z6" i="3"/>
  <c r="Z6" i="2"/>
  <c r="Z6" i="4"/>
  <c r="Z6" i="5"/>
  <c r="Z6" i="1"/>
  <c r="Z22" i="3"/>
  <c r="Z22" i="2"/>
  <c r="Z22" i="4"/>
  <c r="Z22" i="5"/>
  <c r="Z22" i="1"/>
  <c r="Z38" i="3"/>
  <c r="Z38" i="2"/>
  <c r="Z38" i="4"/>
  <c r="Z38" i="5"/>
  <c r="Z38" i="1"/>
  <c r="Z54" i="3"/>
  <c r="Z54" i="2"/>
  <c r="Z54" i="4"/>
  <c r="Z54" i="5"/>
  <c r="Z54" i="1"/>
  <c r="Z5" i="2"/>
  <c r="Z5" i="3"/>
  <c r="Z5" i="4"/>
  <c r="Z5" i="5"/>
  <c r="Z5" i="1"/>
  <c r="Z21" i="2"/>
  <c r="Z21" i="3"/>
  <c r="Z21" i="4"/>
  <c r="Z21" i="5"/>
  <c r="Z21" i="1"/>
  <c r="Z37" i="2"/>
  <c r="Z37" i="3"/>
  <c r="Z37" i="4"/>
  <c r="Z37" i="5"/>
  <c r="Z37" i="1"/>
  <c r="Z53" i="2"/>
  <c r="Z53" i="3"/>
  <c r="Z53" i="4"/>
  <c r="Z53" i="5"/>
  <c r="Z53" i="1"/>
  <c r="Z19" i="2"/>
  <c r="Z19" i="3"/>
  <c r="Z19" i="5"/>
  <c r="Z19" i="1"/>
  <c r="Z19" i="4"/>
  <c r="Z35" i="2"/>
  <c r="Z35" i="3"/>
  <c r="Z35" i="5"/>
  <c r="Z35" i="4"/>
  <c r="Z35" i="1"/>
  <c r="Z51" i="2"/>
  <c r="Z51" i="3"/>
  <c r="Z51" i="5"/>
  <c r="Z51" i="1"/>
  <c r="Z51" i="4"/>
  <c r="Z52" i="2"/>
  <c r="Z52" i="3"/>
  <c r="Z52" i="1"/>
  <c r="Z52" i="4"/>
  <c r="Z52" i="5"/>
  <c r="Z24" i="2"/>
  <c r="Z24" i="3"/>
  <c r="Z24" i="1"/>
  <c r="Z24" i="4"/>
  <c r="Z24" i="5"/>
  <c r="Z48" i="2"/>
  <c r="Z48" i="3"/>
  <c r="Z48" i="1"/>
  <c r="Z48" i="4"/>
  <c r="Z48" i="5"/>
  <c r="M58" i="6"/>
  <c r="AK59" i="4" l="1"/>
  <c r="AL3" i="4"/>
  <c r="AL59" i="4" s="1"/>
  <c r="Z58" i="4"/>
  <c r="Z58" i="5"/>
  <c r="Z58" i="3"/>
  <c r="Z58" i="2"/>
  <c r="Z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tc={05E3A480-DCE4-42F4-8ED2-8CC6D63BEA70}</author>
  </authors>
  <commentList>
    <comment ref="C2" authorId="0" shapeId="0" xr:uid="{05E3A480-DCE4-42F4-8ED2-8CC6D63BEA7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Egentlig er regiontilskuddet en del av aktivitetstilskuddet i denne modellen</t>
      </text>
    </comment>
  </commentList>
</comments>
</file>

<file path=xl/sharedStrings.xml><?xml version="1.0" encoding="utf-8"?>
<sst xmlns="http://schemas.openxmlformats.org/spreadsheetml/2006/main" count="931" uniqueCount="129">
  <si>
    <t>Integreringstilskudd</t>
  </si>
  <si>
    <t>Regiontilskudd</t>
  </si>
  <si>
    <t>Administrasjonstilskudd</t>
  </si>
  <si>
    <t>Aktivitetstilskudd</t>
  </si>
  <si>
    <t>Utviklingsorientert ungdomsidrett</t>
  </si>
  <si>
    <t>Sum post 2</t>
  </si>
  <si>
    <t>Verdigrunnlag og kvalitet</t>
  </si>
  <si>
    <t>Kompetanseutvikling</t>
  </si>
  <si>
    <t>Aktivitetsomfang</t>
  </si>
  <si>
    <t>Aktivitetsutvikling</t>
  </si>
  <si>
    <t>Sum post 3</t>
  </si>
  <si>
    <t>Sum</t>
  </si>
  <si>
    <t>Tilskudd ny modell</t>
  </si>
  <si>
    <t>Endring fra opprinnelig modell</t>
  </si>
  <si>
    <t>SF11 Norges Ake-,  Bob- og Skeletonforbund</t>
  </si>
  <si>
    <t>SF12 Norges Badminton Forbund</t>
  </si>
  <si>
    <t>SF13 Norges Bandyforbund</t>
  </si>
  <si>
    <t>SF14 Norges Basketballforbund</t>
  </si>
  <si>
    <t>SF15 Norges Bedriftsidrettsforbund</t>
  </si>
  <si>
    <t>SF16 Norges Bokseforbund</t>
  </si>
  <si>
    <t>SF17 Norges Bordtennisforbund</t>
  </si>
  <si>
    <t>SF18 Norges Bowlingforbund</t>
  </si>
  <si>
    <t>SF19 Norges Bryteforbund</t>
  </si>
  <si>
    <t>SF20 Norges Bueskytterforbund</t>
  </si>
  <si>
    <t>SF21 Norges Castingforbund</t>
  </si>
  <si>
    <t>SF22 Norges Curlingforbund</t>
  </si>
  <si>
    <t>SF23 Norges Cykleforbund</t>
  </si>
  <si>
    <t>SF24 Norges Dykkeforbund</t>
  </si>
  <si>
    <t>SF25 Norges Fekteforbund</t>
  </si>
  <si>
    <t>SF26 Norges Fotballforbund</t>
  </si>
  <si>
    <t>SF27 Norges Fri-idrettsforbund</t>
  </si>
  <si>
    <t>SF29 Norges Golfforbund</t>
  </si>
  <si>
    <t>SF30 Norges Gymn.- og Turnforbund</t>
  </si>
  <si>
    <t>SF32 Norges Hundekjørerforbund</t>
  </si>
  <si>
    <t>SF33 Norges Håndballforbund</t>
  </si>
  <si>
    <t>SF34 Norges Ishockeyforbund</t>
  </si>
  <si>
    <t>SF35 Norges Judoforbund</t>
  </si>
  <si>
    <t>SF36 Norges Padleforbund</t>
  </si>
  <si>
    <t>SF37 Norges Luftsportsforbund</t>
  </si>
  <si>
    <t>SF38 Norges Orienteringsforbund</t>
  </si>
  <si>
    <t>SF39 Norges Roforbund</t>
  </si>
  <si>
    <t>SF40 Norges Rytterforbund</t>
  </si>
  <si>
    <t>SF41 Norges Seilforbund</t>
  </si>
  <si>
    <t>SF42 Norges Skiforbund</t>
  </si>
  <si>
    <t>SF43 Norges Skytterforbund</t>
  </si>
  <si>
    <t>SF44 Norges Skøyteforbund</t>
  </si>
  <si>
    <t>SF45 Norges Svømmeforbund</t>
  </si>
  <si>
    <t>SF46 Norges Tennisforbund</t>
  </si>
  <si>
    <t>SF47 Norges Vektløfterforbund</t>
  </si>
  <si>
    <t>SF48 Norges Volleyballforbund</t>
  </si>
  <si>
    <t>SF49 Norges Skiskytterforbund</t>
  </si>
  <si>
    <t>SF50 Norges Motorsportforbund</t>
  </si>
  <si>
    <t>SF51 Norges Danseforbund</t>
  </si>
  <si>
    <t>SF52 Norges Kampsportforbund</t>
  </si>
  <si>
    <t>SF53 Norges Vannski- og Wakeboard Forbund</t>
  </si>
  <si>
    <t>SF54 Norges Squashforbund</t>
  </si>
  <si>
    <t>SF55 Norges Styrkeløftforbund</t>
  </si>
  <si>
    <t>SF56 Norges Amerikanske Idretters forbund</t>
  </si>
  <si>
    <t>SF57 Norges Biljardforbund</t>
  </si>
  <si>
    <t>SF58 Norges Kickboxing Forbund</t>
  </si>
  <si>
    <t>SF59 Norges Klatreforbund</t>
  </si>
  <si>
    <t>SF61 Norges Softball og Baseball Forbund</t>
  </si>
  <si>
    <t>SF62 Norges Studentidrettsforbund</t>
  </si>
  <si>
    <t>SF63 Norges Triathlonforbund</t>
  </si>
  <si>
    <t>SF64 Norges Fleridrettsforbund</t>
  </si>
  <si>
    <t>SF70 Norges Functional Fitnessforbund</t>
  </si>
  <si>
    <t>SF72 Norges Rugbyforbund</t>
  </si>
  <si>
    <t>SF73 Norges Brettforbund</t>
  </si>
  <si>
    <t>SF92 Norges Criketforbund</t>
  </si>
  <si>
    <t>Post 2</t>
  </si>
  <si>
    <t>Post 3</t>
  </si>
  <si>
    <t>Ny modell</t>
  </si>
  <si>
    <t>Totalt</t>
  </si>
  <si>
    <t>Endring</t>
  </si>
  <si>
    <t>Aking</t>
  </si>
  <si>
    <t>Badminton</t>
  </si>
  <si>
    <t>Bandy</t>
  </si>
  <si>
    <t>Basketball</t>
  </si>
  <si>
    <t>Bedrift</t>
  </si>
  <si>
    <t>Boksing</t>
  </si>
  <si>
    <t>Bordtennis</t>
  </si>
  <si>
    <t>Bowling</t>
  </si>
  <si>
    <t>Bryting</t>
  </si>
  <si>
    <t>Bueskyting</t>
  </si>
  <si>
    <t>Casting</t>
  </si>
  <si>
    <t>Curling</t>
  </si>
  <si>
    <t>Sykling</t>
  </si>
  <si>
    <t>Dykking</t>
  </si>
  <si>
    <t>Fekting</t>
  </si>
  <si>
    <t>Fotball</t>
  </si>
  <si>
    <t>Friidrett</t>
  </si>
  <si>
    <t>Golf</t>
  </si>
  <si>
    <t>Turn</t>
  </si>
  <si>
    <t>Hundekjøring</t>
  </si>
  <si>
    <t>Håndball</t>
  </si>
  <si>
    <t>Ishockey</t>
  </si>
  <si>
    <t>Judo</t>
  </si>
  <si>
    <t>Padling</t>
  </si>
  <si>
    <t>Luftsport</t>
  </si>
  <si>
    <t>Orientering</t>
  </si>
  <si>
    <t>Roing</t>
  </si>
  <si>
    <t>Ridning</t>
  </si>
  <si>
    <t>Seiling</t>
  </si>
  <si>
    <t>Ski</t>
  </si>
  <si>
    <t>Skyting</t>
  </si>
  <si>
    <t>Skøyter</t>
  </si>
  <si>
    <t>Svømming</t>
  </si>
  <si>
    <t>Tennis</t>
  </si>
  <si>
    <t>Vektløfting</t>
  </si>
  <si>
    <t>Volleyball</t>
  </si>
  <si>
    <t>Skiskyting</t>
  </si>
  <si>
    <t>Motorsport</t>
  </si>
  <si>
    <t>Dans</t>
  </si>
  <si>
    <t>Kampsport</t>
  </si>
  <si>
    <t>Vannski</t>
  </si>
  <si>
    <t>Squash</t>
  </si>
  <si>
    <t>Styrkeløfting</t>
  </si>
  <si>
    <t>Amerikanske</t>
  </si>
  <si>
    <t>Biljard</t>
  </si>
  <si>
    <t>Kickboksing</t>
  </si>
  <si>
    <t>Klatring</t>
  </si>
  <si>
    <t>Softball</t>
  </si>
  <si>
    <t>Student</t>
  </si>
  <si>
    <t>Triathlon</t>
  </si>
  <si>
    <t>Fleridrett</t>
  </si>
  <si>
    <t>Fitness</t>
  </si>
  <si>
    <t>Rugby</t>
  </si>
  <si>
    <t>Brett</t>
  </si>
  <si>
    <t>Cricket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</si>
</sst>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\ %"/>
    <numFmt numFmtId="166" formatCode="_-* #,##0.000_-;\-* #,##0.000_-;_-* &quot;-&quot;??_-;_-@_-"/>
    <numFmt numFmtId="167" formatCode="0.000\ 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1"/>
      <color theme="1"/>
      <name val="Tw Cen MT"/>
      <family val="2"/>
    </font>
    <font>
      <sz val="10"/>
      <name val="Tw Cen MT"/>
      <family val="2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/>
    <xf numFmtId="0" fontId="2" fillId="0" borderId="0" xfId="0" applyFont="1"/>
    <xf numFmtId="164" fontId="2" fillId="0" borderId="0" xfId="0" applyNumberFormat="1" applyFont="1"/>
    <xf numFmtId="164" fontId="2" fillId="0" borderId="1" xfId="1" applyNumberFormat="1" applyFont="1" applyBorder="1"/>
    <xf numFmtId="164" fontId="2" fillId="3" borderId="0" xfId="1" applyNumberFormat="1" applyFont="1" applyFill="1" applyBorder="1"/>
    <xf numFmtId="164" fontId="2" fillId="4" borderId="2" xfId="1" applyNumberFormat="1" applyFont="1" applyFill="1" applyBorder="1"/>
    <xf numFmtId="43" fontId="2" fillId="0" borderId="1" xfId="1" applyFont="1" applyBorder="1"/>
    <xf numFmtId="43" fontId="2" fillId="3" borderId="0" xfId="1" applyFont="1" applyFill="1" applyBorder="1"/>
    <xf numFmtId="43" fontId="2" fillId="4" borderId="2" xfId="0" applyNumberFormat="1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8" xfId="0" applyFont="1" applyBorder="1"/>
    <xf numFmtId="164" fontId="2" fillId="4" borderId="9" xfId="1" applyNumberFormat="1" applyFont="1" applyFill="1" applyBorder="1"/>
    <xf numFmtId="0" fontId="4" fillId="0" borderId="8" xfId="0" applyFont="1" applyBorder="1"/>
    <xf numFmtId="43" fontId="2" fillId="4" borderId="9" xfId="0" applyNumberFormat="1" applyFont="1" applyFill="1" applyBorder="1"/>
    <xf numFmtId="0" fontId="4" fillId="0" borderId="10" xfId="0" applyFont="1" applyBorder="1"/>
    <xf numFmtId="43" fontId="2" fillId="0" borderId="11" xfId="1" applyFont="1" applyBorder="1"/>
    <xf numFmtId="43" fontId="2" fillId="3" borderId="12" xfId="1" applyFont="1" applyFill="1" applyBorder="1"/>
    <xf numFmtId="43" fontId="2" fillId="4" borderId="13" xfId="0" applyNumberFormat="1" applyFont="1" applyFill="1" applyBorder="1"/>
    <xf numFmtId="0" fontId="2" fillId="0" borderId="12" xfId="0" applyFont="1" applyBorder="1"/>
    <xf numFmtId="43" fontId="2" fillId="4" borderId="14" xfId="0" applyNumberFormat="1" applyFont="1" applyFill="1" applyBorder="1"/>
    <xf numFmtId="165" fontId="2" fillId="0" borderId="0" xfId="2" applyNumberFormat="1" applyFont="1"/>
    <xf numFmtId="165" fontId="2" fillId="0" borderId="0" xfId="0" applyNumberFormat="1" applyFont="1"/>
    <xf numFmtId="43" fontId="2" fillId="0" borderId="0" xfId="1" applyFont="1"/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0" xfId="1" applyNumberFormat="1" applyFont="1"/>
    <xf numFmtId="167" fontId="2" fillId="0" borderId="0" xfId="0" applyNumberFormat="1" applyFont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inn Gjerull Rygh" id="{D107E7C1-7D46-421D-BA6B-47AA478DA41A}" userId="S::fgr@osloeconomics.no::7f6b958f-8339-434e-8824-520110cd9d7a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3-10-02T10:17:12.54" personId="{D107E7C1-7D46-421D-BA6B-47AA478DA41A}" id="{05E3A480-DCE4-42F4-8ED2-8CC6D63BEA70}">
    <text>Egentlig er regiontilskuddet en del av aktivitetstilskuddet i denne modellen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C3DE-C986-499A-B8A6-461D933BF799}">
  <dimension ref="A2:M58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5" sqref="J5"/>
    </sheetView>
  </sheetViews>
  <sheetFormatPr baseColWidth="10" defaultRowHeight="15" x14ac:dyDescent="0.25"/>
  <cols>
    <col min="1" max="1" width="42.85546875" bestFit="1" customWidth="1"/>
    <col min="2" max="3" width="13.85546875" bestFit="1" customWidth="1"/>
    <col min="4" max="5" width="14.85546875" bestFit="1" customWidth="1"/>
    <col min="6" max="6" width="11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1" width="11.5703125" bestFit="1" customWidth="1"/>
    <col min="12" max="13" width="14.85546875" bestFit="1" customWidth="1"/>
  </cols>
  <sheetData>
    <row r="2" spans="1:13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x14ac:dyDescent="0.25">
      <c r="A3" s="4" t="s">
        <v>14</v>
      </c>
      <c r="B3" s="1">
        <v>69516.433259732672</v>
      </c>
      <c r="C3" s="1">
        <v>22027.405063729733</v>
      </c>
      <c r="D3" s="1">
        <v>639665.83055088785</v>
      </c>
      <c r="E3" s="1">
        <v>0</v>
      </c>
      <c r="F3" s="1">
        <v>108147.4777547667</v>
      </c>
      <c r="G3" s="2">
        <f>SUM(B3:F3)</f>
        <v>839357.14662911696</v>
      </c>
      <c r="H3" s="1">
        <v>260000</v>
      </c>
      <c r="I3" s="1">
        <v>4300.0743829253242</v>
      </c>
      <c r="J3" s="1">
        <v>178017.88616545327</v>
      </c>
      <c r="K3" s="1">
        <v>0</v>
      </c>
      <c r="L3" s="2">
        <f>SUM(H3:K3)</f>
        <v>442317.96054837864</v>
      </c>
      <c r="M3" s="2">
        <f>G3+L3</f>
        <v>1281675.1071774955</v>
      </c>
    </row>
    <row r="4" spans="1:13" x14ac:dyDescent="0.25">
      <c r="A4" s="4" t="s">
        <v>15</v>
      </c>
      <c r="B4" s="1">
        <v>372878.77286792872</v>
      </c>
      <c r="C4" s="1">
        <v>466246.74051561265</v>
      </c>
      <c r="D4" s="1">
        <v>1078492.4081974507</v>
      </c>
      <c r="E4" s="1">
        <v>1232066.1102941877</v>
      </c>
      <c r="F4" s="1">
        <v>419342.36096981232</v>
      </c>
      <c r="G4" s="2">
        <f t="shared" ref="G4:G57" si="0">SUM(B4:F4)</f>
        <v>3569026.3928449922</v>
      </c>
      <c r="H4" s="1">
        <v>420000</v>
      </c>
      <c r="I4" s="1">
        <v>50330.416071805499</v>
      </c>
      <c r="J4" s="1">
        <v>1130208.9348795284</v>
      </c>
      <c r="K4" s="1">
        <v>52728.772899024058</v>
      </c>
      <c r="L4" s="2">
        <f t="shared" ref="L4:L57" si="1">SUM(H4:K4)</f>
        <v>1653268.123850358</v>
      </c>
      <c r="M4" s="2">
        <f t="shared" ref="M4:M57" si="2">G4+L4</f>
        <v>5222294.5166953504</v>
      </c>
    </row>
    <row r="5" spans="1:13" x14ac:dyDescent="0.25">
      <c r="A5" s="4" t="s">
        <v>16</v>
      </c>
      <c r="B5" s="1">
        <v>1173772.855510022</v>
      </c>
      <c r="C5" s="1">
        <v>1215178.5126824235</v>
      </c>
      <c r="D5" s="1">
        <v>2156984.8163949009</v>
      </c>
      <c r="E5" s="1">
        <v>4144849.1410812763</v>
      </c>
      <c r="F5" s="1">
        <v>1045996.0171804568</v>
      </c>
      <c r="G5" s="2">
        <f t="shared" si="0"/>
        <v>9736781.3428490795</v>
      </c>
      <c r="H5" s="1">
        <v>350000</v>
      </c>
      <c r="I5" s="1">
        <v>410950.29044965655</v>
      </c>
      <c r="J5" s="1">
        <v>2601456.773583875</v>
      </c>
      <c r="K5" s="1">
        <v>1930.4467065490562</v>
      </c>
      <c r="L5" s="2">
        <f t="shared" si="1"/>
        <v>3364337.5107400808</v>
      </c>
      <c r="M5" s="2">
        <f t="shared" si="2"/>
        <v>13101118.85358916</v>
      </c>
    </row>
    <row r="6" spans="1:13" x14ac:dyDescent="0.25">
      <c r="A6" s="4" t="s">
        <v>17</v>
      </c>
      <c r="B6" s="1">
        <v>514185.60173501249</v>
      </c>
      <c r="C6" s="1">
        <v>591068.70254341443</v>
      </c>
      <c r="D6" s="1">
        <v>1078492.4081974507</v>
      </c>
      <c r="E6" s="1">
        <v>2595388.1353816087</v>
      </c>
      <c r="F6" s="1">
        <v>761250.79000918486</v>
      </c>
      <c r="G6" s="2">
        <f t="shared" si="0"/>
        <v>5540385.6378666712</v>
      </c>
      <c r="H6" s="1">
        <v>460000</v>
      </c>
      <c r="I6" s="1">
        <v>589989.7511163837</v>
      </c>
      <c r="J6" s="1">
        <v>2335644.1186663685</v>
      </c>
      <c r="K6" s="1">
        <v>850996.06386943348</v>
      </c>
      <c r="L6" s="2">
        <f t="shared" si="1"/>
        <v>4236629.9336521858</v>
      </c>
      <c r="M6" s="2">
        <f t="shared" si="2"/>
        <v>9777015.571518857</v>
      </c>
    </row>
    <row r="7" spans="1:13" x14ac:dyDescent="0.25">
      <c r="A7" s="4" t="s">
        <v>18</v>
      </c>
      <c r="B7" s="1">
        <v>0.20406709922826849</v>
      </c>
      <c r="C7" s="1">
        <v>3671234.1772882887</v>
      </c>
      <c r="D7" s="1">
        <v>1078492.4081974507</v>
      </c>
      <c r="E7" s="1">
        <v>3139371.3292511017</v>
      </c>
      <c r="F7" s="1">
        <v>97196.261682242985</v>
      </c>
      <c r="G7" s="2">
        <f t="shared" si="0"/>
        <v>7986294.3804861838</v>
      </c>
      <c r="H7" s="1">
        <v>140000</v>
      </c>
      <c r="I7" s="1">
        <v>364333.57498130022</v>
      </c>
      <c r="J7" s="1">
        <v>0</v>
      </c>
      <c r="K7" s="1">
        <v>0</v>
      </c>
      <c r="L7" s="2">
        <f t="shared" si="1"/>
        <v>504333.57498130022</v>
      </c>
      <c r="M7" s="2">
        <f t="shared" si="2"/>
        <v>8490627.9554674849</v>
      </c>
    </row>
    <row r="8" spans="1:13" x14ac:dyDescent="0.25">
      <c r="A8" s="4" t="s">
        <v>19</v>
      </c>
      <c r="B8" s="1">
        <v>59395.863259302103</v>
      </c>
      <c r="C8" s="1">
        <v>268000.09494204505</v>
      </c>
      <c r="D8" s="1">
        <v>1078492.4081974507</v>
      </c>
      <c r="E8" s="1">
        <v>1248993.5132834902</v>
      </c>
      <c r="F8" s="1">
        <v>467428.77000316855</v>
      </c>
      <c r="G8" s="2">
        <f t="shared" si="0"/>
        <v>3122310.6496854564</v>
      </c>
      <c r="H8" s="1">
        <v>340000</v>
      </c>
      <c r="I8" s="1">
        <v>89079.949998856435</v>
      </c>
      <c r="J8" s="1">
        <v>1179373.6439023933</v>
      </c>
      <c r="K8" s="1">
        <v>0</v>
      </c>
      <c r="L8" s="2">
        <f t="shared" si="1"/>
        <v>1608453.5939012496</v>
      </c>
      <c r="M8" s="2">
        <f t="shared" si="2"/>
        <v>4730764.243586706</v>
      </c>
    </row>
    <row r="9" spans="1:13" x14ac:dyDescent="0.25">
      <c r="A9" s="4" t="s">
        <v>20</v>
      </c>
      <c r="B9" s="1">
        <v>785888.87472782284</v>
      </c>
      <c r="C9" s="1">
        <v>414849.46203357662</v>
      </c>
      <c r="D9" s="1">
        <v>1078492.4081974507</v>
      </c>
      <c r="E9" s="1">
        <v>1032258.4152888511</v>
      </c>
      <c r="F9" s="1">
        <v>395835.5416108222</v>
      </c>
      <c r="G9" s="2">
        <f t="shared" si="0"/>
        <v>3707324.7018585233</v>
      </c>
      <c r="H9" s="1">
        <v>360000</v>
      </c>
      <c r="I9" s="1">
        <v>150062.82306437922</v>
      </c>
      <c r="J9" s="1">
        <v>1088368.6081807343</v>
      </c>
      <c r="K9" s="1">
        <v>16546.686056176528</v>
      </c>
      <c r="L9" s="2">
        <f t="shared" si="1"/>
        <v>1614978.1173012899</v>
      </c>
      <c r="M9" s="2">
        <f t="shared" si="2"/>
        <v>5322302.8191598132</v>
      </c>
    </row>
    <row r="10" spans="1:13" x14ac:dyDescent="0.25">
      <c r="A10" s="4" t="s">
        <v>21</v>
      </c>
      <c r="B10" s="1">
        <v>285686.17566154595</v>
      </c>
      <c r="C10" s="1">
        <v>308383.67089221627</v>
      </c>
      <c r="D10" s="1">
        <v>1078492.4081974507</v>
      </c>
      <c r="E10" s="1">
        <v>286385.58121598285</v>
      </c>
      <c r="F10" s="1">
        <v>211053.22841372062</v>
      </c>
      <c r="G10" s="2">
        <f t="shared" si="0"/>
        <v>2170001.0643809163</v>
      </c>
      <c r="H10" s="1">
        <v>250000</v>
      </c>
      <c r="I10" s="1">
        <v>59614.667580178364</v>
      </c>
      <c r="J10" s="1">
        <v>519131.63159255654</v>
      </c>
      <c r="K10" s="1">
        <v>9100.6773308946085</v>
      </c>
      <c r="L10" s="2">
        <f t="shared" si="1"/>
        <v>837846.97650362947</v>
      </c>
      <c r="M10" s="2">
        <f t="shared" si="2"/>
        <v>3007848.040884546</v>
      </c>
    </row>
    <row r="11" spans="1:13" x14ac:dyDescent="0.25">
      <c r="A11" s="4" t="s">
        <v>22</v>
      </c>
      <c r="B11" s="1">
        <v>74647.074932164105</v>
      </c>
      <c r="C11" s="1">
        <v>253315.15823289193</v>
      </c>
      <c r="D11" s="1">
        <v>2156984.8163949009</v>
      </c>
      <c r="E11" s="1">
        <v>1135368.7131279998</v>
      </c>
      <c r="F11" s="1">
        <v>659281.04799385765</v>
      </c>
      <c r="G11" s="2">
        <f t="shared" si="0"/>
        <v>4279596.8106818143</v>
      </c>
      <c r="H11" s="1">
        <v>350000</v>
      </c>
      <c r="I11" s="1">
        <v>101002.88351487211</v>
      </c>
      <c r="J11" s="1">
        <v>1307630.7829444655</v>
      </c>
      <c r="K11" s="1">
        <v>0</v>
      </c>
      <c r="L11" s="2">
        <f t="shared" si="1"/>
        <v>1758633.6664593376</v>
      </c>
      <c r="M11" s="2">
        <f t="shared" si="2"/>
        <v>6038230.4771411521</v>
      </c>
    </row>
    <row r="12" spans="1:13" x14ac:dyDescent="0.25">
      <c r="A12" s="4" t="s">
        <v>23</v>
      </c>
      <c r="B12" s="1">
        <v>350791.2181016602</v>
      </c>
      <c r="C12" s="1">
        <v>345096.01266509912</v>
      </c>
      <c r="D12" s="1">
        <v>1617738.6122961759</v>
      </c>
      <c r="E12" s="1">
        <v>838635.39674018975</v>
      </c>
      <c r="F12" s="1">
        <v>386954.59691078501</v>
      </c>
      <c r="G12" s="2">
        <f t="shared" si="0"/>
        <v>3539215.8367139101</v>
      </c>
      <c r="H12" s="1">
        <v>220000</v>
      </c>
      <c r="I12" s="1">
        <v>96800.53809529281</v>
      </c>
      <c r="J12" s="1">
        <v>786737.05545309454</v>
      </c>
      <c r="K12" s="1">
        <v>0</v>
      </c>
      <c r="L12" s="2">
        <f t="shared" si="1"/>
        <v>1103537.5935483873</v>
      </c>
      <c r="M12" s="2">
        <f t="shared" si="2"/>
        <v>4642753.4302622974</v>
      </c>
    </row>
    <row r="13" spans="1:13" x14ac:dyDescent="0.25">
      <c r="A13" s="4" t="s">
        <v>24</v>
      </c>
      <c r="B13" s="1">
        <v>0</v>
      </c>
      <c r="C13" s="1">
        <v>69753.449368477479</v>
      </c>
      <c r="D13" s="1">
        <v>945118.84705036588</v>
      </c>
      <c r="E13" s="1">
        <v>0</v>
      </c>
      <c r="F13" s="1">
        <v>128092.47241916702</v>
      </c>
      <c r="G13" s="2">
        <f t="shared" si="0"/>
        <v>1142964.7688380103</v>
      </c>
      <c r="H13" s="1">
        <v>100000</v>
      </c>
      <c r="I13" s="1">
        <v>1465.9344487904516</v>
      </c>
      <c r="J13" s="1">
        <v>153536.60426782578</v>
      </c>
      <c r="K13" s="1">
        <v>551.55620186721922</v>
      </c>
      <c r="L13" s="2">
        <f t="shared" si="1"/>
        <v>255554.09491848343</v>
      </c>
      <c r="M13" s="2">
        <f t="shared" si="2"/>
        <v>1398518.8637564937</v>
      </c>
    </row>
    <row r="14" spans="1:13" x14ac:dyDescent="0.25">
      <c r="A14" s="4" t="s">
        <v>25</v>
      </c>
      <c r="B14" s="1">
        <v>255780.03696815693</v>
      </c>
      <c r="C14" s="1">
        <v>91780.854432207212</v>
      </c>
      <c r="D14" s="1">
        <v>1078492.4081974507</v>
      </c>
      <c r="E14" s="1">
        <v>564144.96474397182</v>
      </c>
      <c r="F14" s="1">
        <v>247991.13643981866</v>
      </c>
      <c r="G14" s="2">
        <f t="shared" si="0"/>
        <v>2238189.4007816054</v>
      </c>
      <c r="H14" s="1">
        <v>270000</v>
      </c>
      <c r="I14" s="1">
        <v>3420.5137137110532</v>
      </c>
      <c r="J14" s="1">
        <v>501878.76684950956</v>
      </c>
      <c r="K14" s="1">
        <v>17760.109700293233</v>
      </c>
      <c r="L14" s="2">
        <f t="shared" si="1"/>
        <v>793059.39026351389</v>
      </c>
      <c r="M14" s="2">
        <f t="shared" si="2"/>
        <v>3031248.7910451191</v>
      </c>
    </row>
    <row r="15" spans="1:13" x14ac:dyDescent="0.25">
      <c r="A15" s="4" t="s">
        <v>26</v>
      </c>
      <c r="B15" s="1">
        <v>294790.52818469185</v>
      </c>
      <c r="C15" s="1">
        <v>1424438.8607878559</v>
      </c>
      <c r="D15" s="1">
        <v>1617738.6122961759</v>
      </c>
      <c r="E15" s="1">
        <v>2661354.2273241663</v>
      </c>
      <c r="F15" s="1">
        <v>634244.38372867787</v>
      </c>
      <c r="G15" s="2">
        <f t="shared" si="0"/>
        <v>6632566.6123215687</v>
      </c>
      <c r="H15" s="1">
        <v>330000</v>
      </c>
      <c r="I15" s="1">
        <v>159347.07457275208</v>
      </c>
      <c r="J15" s="1">
        <v>1835677.9834501096</v>
      </c>
      <c r="K15" s="1">
        <v>97680.603351655795</v>
      </c>
      <c r="L15" s="2">
        <f t="shared" si="1"/>
        <v>2422705.6613745177</v>
      </c>
      <c r="M15" s="2">
        <f t="shared" si="2"/>
        <v>9055272.2736960873</v>
      </c>
    </row>
    <row r="16" spans="1:13" x14ac:dyDescent="0.25">
      <c r="A16" s="4" t="s">
        <v>27</v>
      </c>
      <c r="B16" s="1">
        <v>68784.729469926737</v>
      </c>
      <c r="C16" s="1">
        <v>532328.95570680185</v>
      </c>
      <c r="D16" s="1">
        <v>1617738.6122961759</v>
      </c>
      <c r="E16" s="1">
        <v>1295295.389505398</v>
      </c>
      <c r="F16" s="1">
        <v>408870.46319003624</v>
      </c>
      <c r="G16" s="2">
        <f t="shared" si="0"/>
        <v>3923018.1501683388</v>
      </c>
      <c r="H16" s="1">
        <v>390000</v>
      </c>
      <c r="I16" s="1">
        <v>161448.24728254171</v>
      </c>
      <c r="J16" s="1">
        <v>918779.30443116685</v>
      </c>
      <c r="K16" s="1">
        <v>70378.571358952118</v>
      </c>
      <c r="L16" s="2">
        <f t="shared" si="1"/>
        <v>1540606.1230726608</v>
      </c>
      <c r="M16" s="2">
        <f t="shared" si="2"/>
        <v>5463624.2732409993</v>
      </c>
    </row>
    <row r="17" spans="1:13" x14ac:dyDescent="0.25">
      <c r="A17" s="4" t="s">
        <v>28</v>
      </c>
      <c r="B17" s="1">
        <v>0.40813419845653698</v>
      </c>
      <c r="C17" s="1">
        <v>84438.386077630639</v>
      </c>
      <c r="D17" s="1">
        <v>1031757.7371755611</v>
      </c>
      <c r="E17" s="1">
        <v>0</v>
      </c>
      <c r="F17" s="1">
        <v>244715.92156807566</v>
      </c>
      <c r="G17" s="2">
        <f t="shared" si="0"/>
        <v>1360912.452955466</v>
      </c>
      <c r="H17" s="1">
        <v>310000</v>
      </c>
      <c r="I17" s="1">
        <v>9.9999999999999995E-8</v>
      </c>
      <c r="J17" s="1">
        <v>600640.79461859819</v>
      </c>
      <c r="K17" s="1">
        <v>523.97839177854644</v>
      </c>
      <c r="L17" s="2">
        <f t="shared" si="1"/>
        <v>911164.77301047673</v>
      </c>
      <c r="M17" s="2">
        <f t="shared" si="2"/>
        <v>2272077.2259659427</v>
      </c>
    </row>
    <row r="18" spans="1:13" x14ac:dyDescent="0.25">
      <c r="A18" s="4" t="s">
        <v>29</v>
      </c>
      <c r="B18" s="1">
        <v>1237367.2718444909</v>
      </c>
      <c r="C18" s="1">
        <v>3671234.1772882887</v>
      </c>
      <c r="D18" s="1">
        <v>1617738.6122961759</v>
      </c>
      <c r="E18" s="1">
        <v>11797365.528802738</v>
      </c>
      <c r="F18" s="1">
        <v>2752751.7163011096</v>
      </c>
      <c r="G18" s="2">
        <f t="shared" si="0"/>
        <v>21076457.306532804</v>
      </c>
      <c r="H18" s="1">
        <v>350000</v>
      </c>
      <c r="I18" s="1">
        <v>13506533.636454444</v>
      </c>
      <c r="J18" s="1">
        <v>10386486.730860395</v>
      </c>
      <c r="K18" s="1">
        <v>0</v>
      </c>
      <c r="L18" s="2">
        <f t="shared" si="1"/>
        <v>24243020.367314838</v>
      </c>
      <c r="M18" s="2">
        <f t="shared" si="2"/>
        <v>45319477.673847646</v>
      </c>
    </row>
    <row r="19" spans="1:13" x14ac:dyDescent="0.25">
      <c r="A19" s="4" t="s">
        <v>30</v>
      </c>
      <c r="B19" s="1">
        <v>966791.27371042373</v>
      </c>
      <c r="C19" s="1">
        <v>3436275.1899418384</v>
      </c>
      <c r="D19" s="1">
        <v>1617738.6122961759</v>
      </c>
      <c r="E19" s="1">
        <v>4571165.8783076154</v>
      </c>
      <c r="F19" s="1">
        <v>1121714.9536029145</v>
      </c>
      <c r="G19" s="2">
        <f t="shared" si="0"/>
        <v>11713685.907858968</v>
      </c>
      <c r="H19" s="1">
        <v>460000</v>
      </c>
      <c r="I19" s="1">
        <v>412269.63145347795</v>
      </c>
      <c r="J19" s="1">
        <v>3766300.9842396555</v>
      </c>
      <c r="K19" s="1">
        <v>0</v>
      </c>
      <c r="L19" s="2">
        <f t="shared" si="1"/>
        <v>4638570.6156931333</v>
      </c>
      <c r="M19" s="2">
        <f t="shared" si="2"/>
        <v>16352256.523552101</v>
      </c>
    </row>
    <row r="20" spans="1:13" x14ac:dyDescent="0.25">
      <c r="A20" s="4" t="s">
        <v>31</v>
      </c>
      <c r="B20" s="1">
        <v>668738.72112244146</v>
      </c>
      <c r="C20" s="1">
        <v>646137.21520273876</v>
      </c>
      <c r="D20" s="1">
        <v>1078492.4081974507</v>
      </c>
      <c r="E20" s="1">
        <v>4750508.1819467591</v>
      </c>
      <c r="F20" s="1">
        <v>927325.75819485693</v>
      </c>
      <c r="G20" s="2">
        <f t="shared" si="0"/>
        <v>8071202.2846642472</v>
      </c>
      <c r="H20" s="1">
        <v>400000</v>
      </c>
      <c r="I20" s="1">
        <v>705554.25015481433</v>
      </c>
      <c r="J20" s="1">
        <v>2707424.2621937585</v>
      </c>
      <c r="K20" s="1">
        <v>1671601.3810156875</v>
      </c>
      <c r="L20" s="2">
        <f t="shared" si="1"/>
        <v>5484579.89336426</v>
      </c>
      <c r="M20" s="2">
        <f t="shared" si="2"/>
        <v>13555782.178028507</v>
      </c>
    </row>
    <row r="21" spans="1:13" x14ac:dyDescent="0.25">
      <c r="A21" s="4" t="s">
        <v>32</v>
      </c>
      <c r="B21" s="1">
        <v>598133.28689091664</v>
      </c>
      <c r="C21" s="1">
        <v>1494192.3101563335</v>
      </c>
      <c r="D21" s="1">
        <v>2696231.0204936266</v>
      </c>
      <c r="E21" s="1">
        <v>5189795.8538788212</v>
      </c>
      <c r="F21" s="1">
        <v>1148033.8914117008</v>
      </c>
      <c r="G21" s="2">
        <f t="shared" si="0"/>
        <v>11126386.362831401</v>
      </c>
      <c r="H21" s="1">
        <v>420000</v>
      </c>
      <c r="I21" s="1">
        <v>2196409.5844730036</v>
      </c>
      <c r="J21" s="1">
        <v>4935240.1125688441</v>
      </c>
      <c r="K21" s="1">
        <v>63153.185114422624</v>
      </c>
      <c r="L21" s="2">
        <f t="shared" si="1"/>
        <v>7614802.8821562706</v>
      </c>
      <c r="M21" s="2">
        <f t="shared" si="2"/>
        <v>18741189.24498767</v>
      </c>
    </row>
    <row r="22" spans="1:13" x14ac:dyDescent="0.25">
      <c r="A22" s="4" t="s">
        <v>33</v>
      </c>
      <c r="B22" s="1">
        <v>139217.51054679172</v>
      </c>
      <c r="C22" s="1">
        <v>194575.41139627929</v>
      </c>
      <c r="D22" s="1">
        <v>1617738.6122961759</v>
      </c>
      <c r="E22" s="1">
        <v>842181.16827047081</v>
      </c>
      <c r="F22" s="1">
        <v>329807.18373701954</v>
      </c>
      <c r="G22" s="2">
        <f t="shared" si="0"/>
        <v>3123519.8862467376</v>
      </c>
      <c r="H22" s="1">
        <v>350000</v>
      </c>
      <c r="I22" s="1">
        <v>136136.44580181994</v>
      </c>
      <c r="J22" s="1">
        <v>636109.30693706975</v>
      </c>
      <c r="K22" s="1">
        <v>25123.384995302513</v>
      </c>
      <c r="L22" s="2">
        <f t="shared" si="1"/>
        <v>1147369.1377341922</v>
      </c>
      <c r="M22" s="2">
        <f t="shared" si="2"/>
        <v>4270889.0239809295</v>
      </c>
    </row>
    <row r="23" spans="1:13" x14ac:dyDescent="0.25">
      <c r="A23" s="4" t="s">
        <v>34</v>
      </c>
      <c r="B23" s="1">
        <v>1005146.2923903952</v>
      </c>
      <c r="C23" s="1">
        <v>2727726.9937251983</v>
      </c>
      <c r="D23" s="1">
        <v>1617738.6122961759</v>
      </c>
      <c r="E23" s="1">
        <v>7354111.6814953843</v>
      </c>
      <c r="F23" s="1">
        <v>1822716.569998092</v>
      </c>
      <c r="G23" s="2">
        <f t="shared" si="0"/>
        <v>14527440.149905246</v>
      </c>
      <c r="H23" s="1">
        <v>430000</v>
      </c>
      <c r="I23" s="1">
        <v>3161483.0965275504</v>
      </c>
      <c r="J23" s="1">
        <v>6556459.684219541</v>
      </c>
      <c r="K23" s="1">
        <v>0</v>
      </c>
      <c r="L23" s="2">
        <f t="shared" si="1"/>
        <v>10147942.780747091</v>
      </c>
      <c r="M23" s="2">
        <f t="shared" si="2"/>
        <v>24675382.930652335</v>
      </c>
    </row>
    <row r="24" spans="1:13" x14ac:dyDescent="0.25">
      <c r="A24" s="4" t="s">
        <v>35</v>
      </c>
      <c r="B24" s="1">
        <v>605515.61763097334</v>
      </c>
      <c r="C24" s="1">
        <v>422191.93038815318</v>
      </c>
      <c r="D24" s="1">
        <v>1078492.4081974507</v>
      </c>
      <c r="E24" s="1">
        <v>2175633.285560424</v>
      </c>
      <c r="F24" s="1">
        <v>577972.06434268737</v>
      </c>
      <c r="G24" s="2">
        <f t="shared" si="0"/>
        <v>4859805.3061196879</v>
      </c>
      <c r="H24" s="1">
        <v>320000</v>
      </c>
      <c r="I24" s="1">
        <v>498173.39014673844</v>
      </c>
      <c r="J24" s="1">
        <v>1969146.1834065518</v>
      </c>
      <c r="K24" s="1">
        <v>261934.04026935832</v>
      </c>
      <c r="L24" s="2">
        <f t="shared" si="1"/>
        <v>3049253.6138226483</v>
      </c>
      <c r="M24" s="2">
        <f t="shared" si="2"/>
        <v>7909058.9199423362</v>
      </c>
    </row>
    <row r="25" spans="1:13" x14ac:dyDescent="0.25">
      <c r="A25" s="4" t="s">
        <v>36</v>
      </c>
      <c r="B25" s="1">
        <v>329844.45948237833</v>
      </c>
      <c r="C25" s="1">
        <v>242301.45570102707</v>
      </c>
      <c r="D25" s="1">
        <v>1078492.4081974507</v>
      </c>
      <c r="E25" s="1">
        <v>875618.86813994963</v>
      </c>
      <c r="F25" s="1">
        <v>320987.85669157241</v>
      </c>
      <c r="G25" s="2">
        <f t="shared" si="0"/>
        <v>2847245.0482123778</v>
      </c>
      <c r="H25" s="1">
        <v>330000</v>
      </c>
      <c r="I25" s="1">
        <v>129637.46974595892</v>
      </c>
      <c r="J25" s="1">
        <v>1033971.2649542099</v>
      </c>
      <c r="K25" s="1">
        <v>0</v>
      </c>
      <c r="L25" s="2">
        <f t="shared" si="1"/>
        <v>1493608.7347001689</v>
      </c>
      <c r="M25" s="2">
        <f t="shared" si="2"/>
        <v>4340853.7829125468</v>
      </c>
    </row>
    <row r="26" spans="1:13" x14ac:dyDescent="0.25">
      <c r="A26" s="4" t="s">
        <v>37</v>
      </c>
      <c r="B26" s="1">
        <v>403497.17076523573</v>
      </c>
      <c r="C26" s="1">
        <v>462575.5063383244</v>
      </c>
      <c r="D26" s="1">
        <v>1078492.4081974507</v>
      </c>
      <c r="E26" s="1">
        <v>2125088.6942999982</v>
      </c>
      <c r="F26" s="1">
        <v>461449.10741807596</v>
      </c>
      <c r="G26" s="2">
        <f t="shared" si="0"/>
        <v>4531102.8870190848</v>
      </c>
      <c r="H26" s="1">
        <v>300000</v>
      </c>
      <c r="I26" s="1">
        <v>639000.82618426776</v>
      </c>
      <c r="J26" s="1">
        <v>1297687.686503056</v>
      </c>
      <c r="K26" s="1">
        <v>77797.002274139842</v>
      </c>
      <c r="L26" s="2">
        <f t="shared" si="1"/>
        <v>2314485.5149614634</v>
      </c>
      <c r="M26" s="2">
        <f t="shared" si="2"/>
        <v>6845588.4019805482</v>
      </c>
    </row>
    <row r="27" spans="1:13" x14ac:dyDescent="0.25">
      <c r="A27" s="4" t="s">
        <v>38</v>
      </c>
      <c r="B27" s="1">
        <v>239289.73882012477</v>
      </c>
      <c r="C27" s="1">
        <v>895781.13925834245</v>
      </c>
      <c r="D27" s="1">
        <v>3235477.2245923514</v>
      </c>
      <c r="E27" s="1">
        <v>1711111.0554867245</v>
      </c>
      <c r="F27" s="1">
        <v>503177.55012598669</v>
      </c>
      <c r="G27" s="2">
        <f t="shared" si="0"/>
        <v>6584836.7082835296</v>
      </c>
      <c r="H27" s="1">
        <v>160000</v>
      </c>
      <c r="I27" s="1">
        <v>230396.03085261598</v>
      </c>
      <c r="J27" s="1">
        <v>821055.84541607718</v>
      </c>
      <c r="K27" s="1">
        <v>25123.384995296998</v>
      </c>
      <c r="L27" s="2">
        <f t="shared" si="1"/>
        <v>1236575.2612639903</v>
      </c>
      <c r="M27" s="2">
        <f t="shared" si="2"/>
        <v>7821411.9695475195</v>
      </c>
    </row>
    <row r="28" spans="1:13" x14ac:dyDescent="0.25">
      <c r="A28" s="4" t="s">
        <v>39</v>
      </c>
      <c r="B28" s="1">
        <v>544583.080951871</v>
      </c>
      <c r="C28" s="1">
        <v>1207836.044327847</v>
      </c>
      <c r="D28" s="1">
        <v>1078492.4081974507</v>
      </c>
      <c r="E28" s="1">
        <v>2246711.1277353694</v>
      </c>
      <c r="F28" s="1">
        <v>571295.32879472873</v>
      </c>
      <c r="G28" s="2">
        <f t="shared" si="0"/>
        <v>5648917.9900072664</v>
      </c>
      <c r="H28" s="1">
        <v>330000</v>
      </c>
      <c r="I28" s="1">
        <v>643691.81642007723</v>
      </c>
      <c r="J28" s="1">
        <v>1767131.3758579225</v>
      </c>
      <c r="K28" s="1">
        <v>4412.4496149763636</v>
      </c>
      <c r="L28" s="2">
        <f t="shared" si="1"/>
        <v>2745235.6418929761</v>
      </c>
      <c r="M28" s="2">
        <f t="shared" si="2"/>
        <v>8394153.6319002435</v>
      </c>
    </row>
    <row r="29" spans="1:13" x14ac:dyDescent="0.25">
      <c r="A29" s="4" t="s">
        <v>40</v>
      </c>
      <c r="B29" s="1">
        <v>383619.11349192361</v>
      </c>
      <c r="C29" s="1">
        <v>187232.94304170273</v>
      </c>
      <c r="D29" s="1">
        <v>1078492.4081974507</v>
      </c>
      <c r="E29" s="1">
        <v>798024.84081025887</v>
      </c>
      <c r="F29" s="1">
        <v>291325.02184507769</v>
      </c>
      <c r="G29" s="2">
        <f t="shared" si="0"/>
        <v>2738694.3273864132</v>
      </c>
      <c r="H29" s="1">
        <v>310000</v>
      </c>
      <c r="I29" s="1">
        <v>60640.821694261678</v>
      </c>
      <c r="J29" s="1">
        <v>650007.27227127843</v>
      </c>
      <c r="K29" s="1">
        <v>17208.553498429323</v>
      </c>
      <c r="L29" s="2">
        <f t="shared" si="1"/>
        <v>1037856.6474639695</v>
      </c>
      <c r="M29" s="2">
        <f t="shared" si="2"/>
        <v>3776550.9748503827</v>
      </c>
    </row>
    <row r="30" spans="1:13" x14ac:dyDescent="0.25">
      <c r="A30" s="4" t="s">
        <v>41</v>
      </c>
      <c r="B30" s="1">
        <v>1004648.8138457251</v>
      </c>
      <c r="C30" s="1">
        <v>1152767.5316685226</v>
      </c>
      <c r="D30" s="1">
        <v>2156984.8163949009</v>
      </c>
      <c r="E30" s="1">
        <v>3262649.2310718996</v>
      </c>
      <c r="F30" s="1">
        <v>980653.19440582267</v>
      </c>
      <c r="G30" s="2">
        <f t="shared" si="0"/>
        <v>8557703.5873868708</v>
      </c>
      <c r="H30" s="1">
        <v>360000</v>
      </c>
      <c r="I30" s="1">
        <v>330519.35369817377</v>
      </c>
      <c r="J30" s="1">
        <v>2632883.147448827</v>
      </c>
      <c r="K30" s="1">
        <v>128402.28379596713</v>
      </c>
      <c r="L30" s="2">
        <f t="shared" si="1"/>
        <v>3451804.7849429683</v>
      </c>
      <c r="M30" s="2">
        <f t="shared" si="2"/>
        <v>12009508.372329839</v>
      </c>
    </row>
    <row r="31" spans="1:13" x14ac:dyDescent="0.25">
      <c r="A31" s="4" t="s">
        <v>42</v>
      </c>
      <c r="B31" s="1">
        <v>353371.85955937218</v>
      </c>
      <c r="C31" s="1">
        <v>400164.52532442345</v>
      </c>
      <c r="D31" s="1">
        <v>2156984.8163949009</v>
      </c>
      <c r="E31" s="1">
        <v>1768404.5347334833</v>
      </c>
      <c r="F31" s="1">
        <v>551178.76866795064</v>
      </c>
      <c r="G31" s="2">
        <f t="shared" si="0"/>
        <v>5230104.5046801306</v>
      </c>
      <c r="H31" s="1">
        <v>340000</v>
      </c>
      <c r="I31" s="1">
        <v>201565.98669503708</v>
      </c>
      <c r="J31" s="1">
        <v>1260387.5710324878</v>
      </c>
      <c r="K31" s="1">
        <v>0</v>
      </c>
      <c r="L31" s="2">
        <f t="shared" si="1"/>
        <v>1801953.557727525</v>
      </c>
      <c r="M31" s="2">
        <f t="shared" si="2"/>
        <v>7032058.0624076556</v>
      </c>
    </row>
    <row r="32" spans="1:13" x14ac:dyDescent="0.25">
      <c r="A32" s="4" t="s">
        <v>43</v>
      </c>
      <c r="B32" s="1">
        <v>1232283.8353289953</v>
      </c>
      <c r="C32" s="1">
        <v>3671234.1772882887</v>
      </c>
      <c r="D32" s="1">
        <v>3235477.2245923514</v>
      </c>
      <c r="E32" s="1">
        <v>5867735.5465464192</v>
      </c>
      <c r="F32" s="1">
        <v>1469695.2356871534</v>
      </c>
      <c r="G32" s="2">
        <f t="shared" si="0"/>
        <v>15476426.019443208</v>
      </c>
      <c r="H32" s="1">
        <v>400000</v>
      </c>
      <c r="I32" s="1">
        <v>716402.16507512366</v>
      </c>
      <c r="J32" s="1">
        <v>5002208.7813684549</v>
      </c>
      <c r="K32" s="1">
        <v>0</v>
      </c>
      <c r="L32" s="2">
        <f t="shared" si="1"/>
        <v>6118610.9464435782</v>
      </c>
      <c r="M32" s="2">
        <f t="shared" si="2"/>
        <v>21595036.965886787</v>
      </c>
    </row>
    <row r="33" spans="1:13" x14ac:dyDescent="0.25">
      <c r="A33" s="4" t="s">
        <v>44</v>
      </c>
      <c r="B33" s="1">
        <v>717331.60776744073</v>
      </c>
      <c r="C33" s="1">
        <v>1776877.3418075317</v>
      </c>
      <c r="D33" s="1">
        <v>2156984.8163949009</v>
      </c>
      <c r="E33" s="1">
        <v>2201951.8970792494</v>
      </c>
      <c r="F33" s="1">
        <v>498555.01219143043</v>
      </c>
      <c r="G33" s="2">
        <f t="shared" si="0"/>
        <v>7351700.675240553</v>
      </c>
      <c r="H33" s="1">
        <v>460000</v>
      </c>
      <c r="I33" s="1">
        <v>361401.70608391927</v>
      </c>
      <c r="J33" s="1">
        <v>1063611.0263985298</v>
      </c>
      <c r="K33" s="1">
        <v>5515.5620187218337</v>
      </c>
      <c r="L33" s="2">
        <f t="shared" si="1"/>
        <v>1890528.294501171</v>
      </c>
      <c r="M33" s="2">
        <f t="shared" si="2"/>
        <v>9242228.9697417244</v>
      </c>
    </row>
    <row r="34" spans="1:13" x14ac:dyDescent="0.25">
      <c r="A34" s="4" t="s">
        <v>45</v>
      </c>
      <c r="B34" s="1">
        <v>97176.500633625197</v>
      </c>
      <c r="C34" s="1">
        <v>381808.35443798202</v>
      </c>
      <c r="D34" s="1">
        <v>1617738.6122961759</v>
      </c>
      <c r="E34" s="1">
        <v>1529594.3435461638</v>
      </c>
      <c r="F34" s="1">
        <v>455838.86175634095</v>
      </c>
      <c r="G34" s="2">
        <f t="shared" si="0"/>
        <v>4082156.672670288</v>
      </c>
      <c r="H34" s="1">
        <v>320000</v>
      </c>
      <c r="I34" s="1">
        <v>77792.254743939964</v>
      </c>
      <c r="J34" s="1">
        <v>1496691.6479993707</v>
      </c>
      <c r="K34" s="1">
        <v>98894.02699577251</v>
      </c>
      <c r="L34" s="2">
        <f t="shared" si="1"/>
        <v>1993377.9297390832</v>
      </c>
      <c r="M34" s="2">
        <f t="shared" si="2"/>
        <v>6075534.6024093712</v>
      </c>
    </row>
    <row r="35" spans="1:13" x14ac:dyDescent="0.25">
      <c r="A35" s="4" t="s">
        <v>46</v>
      </c>
      <c r="B35" s="1">
        <v>1494934.0315575572</v>
      </c>
      <c r="C35" s="1">
        <v>1049972.9747044505</v>
      </c>
      <c r="D35" s="1">
        <v>1078492.4081974507</v>
      </c>
      <c r="E35" s="1">
        <v>4476431.0434759185</v>
      </c>
      <c r="F35" s="1">
        <v>801425.58319496387</v>
      </c>
      <c r="G35" s="2">
        <f t="shared" si="0"/>
        <v>8901256.0411303416</v>
      </c>
      <c r="H35" s="1">
        <v>430000</v>
      </c>
      <c r="I35" s="1">
        <v>1751351.885850582</v>
      </c>
      <c r="J35" s="1">
        <v>4383588.4163397094</v>
      </c>
      <c r="K35" s="1">
        <v>0</v>
      </c>
      <c r="L35" s="2">
        <f t="shared" si="1"/>
        <v>6564940.3021902917</v>
      </c>
      <c r="M35" s="2">
        <f t="shared" si="2"/>
        <v>15466196.343320634</v>
      </c>
    </row>
    <row r="36" spans="1:13" x14ac:dyDescent="0.25">
      <c r="A36" s="4" t="s">
        <v>47</v>
      </c>
      <c r="B36" s="1">
        <v>232592.79293803865</v>
      </c>
      <c r="C36" s="1">
        <v>620438.57596172078</v>
      </c>
      <c r="D36" s="1">
        <v>1617738.6122961759</v>
      </c>
      <c r="E36" s="1">
        <v>3238156.9821966789</v>
      </c>
      <c r="F36" s="1">
        <v>837642.92516174249</v>
      </c>
      <c r="G36" s="2">
        <f t="shared" si="0"/>
        <v>6546569.8885543561</v>
      </c>
      <c r="H36" s="1">
        <v>430000</v>
      </c>
      <c r="I36" s="1">
        <v>893926.82681153726</v>
      </c>
      <c r="J36" s="1">
        <v>2515734.5811326043</v>
      </c>
      <c r="K36" s="1">
        <v>631007.87275249267</v>
      </c>
      <c r="L36" s="2">
        <f t="shared" si="1"/>
        <v>4470669.2806966342</v>
      </c>
      <c r="M36" s="2">
        <f t="shared" si="2"/>
        <v>11017239.169250991</v>
      </c>
    </row>
    <row r="37" spans="1:13" x14ac:dyDescent="0.25">
      <c r="A37" s="4" t="s">
        <v>48</v>
      </c>
      <c r="B37" s="1">
        <v>12874.403920753452</v>
      </c>
      <c r="C37" s="1">
        <v>161534.30380068469</v>
      </c>
      <c r="D37" s="1">
        <v>1078492.4081974507</v>
      </c>
      <c r="E37" s="1">
        <v>743473.6424016325</v>
      </c>
      <c r="F37" s="1">
        <v>321304.17005793564</v>
      </c>
      <c r="G37" s="2">
        <f t="shared" si="0"/>
        <v>2317678.9283784567</v>
      </c>
      <c r="H37" s="1">
        <v>260000</v>
      </c>
      <c r="I37" s="1">
        <v>96947.131540161849</v>
      </c>
      <c r="J37" s="1">
        <v>677840.06825860636</v>
      </c>
      <c r="K37" s="1">
        <v>0</v>
      </c>
      <c r="L37" s="2">
        <f t="shared" si="1"/>
        <v>1034787.1997987682</v>
      </c>
      <c r="M37" s="2">
        <f t="shared" si="2"/>
        <v>3352466.1281772247</v>
      </c>
    </row>
    <row r="38" spans="1:13" x14ac:dyDescent="0.25">
      <c r="A38" s="4" t="s">
        <v>49</v>
      </c>
      <c r="B38" s="1">
        <v>329721.16774856416</v>
      </c>
      <c r="C38" s="1">
        <v>1053644.2088817388</v>
      </c>
      <c r="D38" s="1">
        <v>1617738.6122961759</v>
      </c>
      <c r="E38" s="1">
        <v>2971512.0398747995</v>
      </c>
      <c r="F38" s="1">
        <v>930025.30197092018</v>
      </c>
      <c r="G38" s="2">
        <f t="shared" si="0"/>
        <v>6902641.3307721987</v>
      </c>
      <c r="H38" s="1">
        <v>430000</v>
      </c>
      <c r="I38" s="1">
        <v>845013.48070689919</v>
      </c>
      <c r="J38" s="1">
        <v>2414501.7658684966</v>
      </c>
      <c r="K38" s="1">
        <v>431978.81730671693</v>
      </c>
      <c r="L38" s="2">
        <f t="shared" si="1"/>
        <v>4121494.0638821125</v>
      </c>
      <c r="M38" s="2">
        <f t="shared" si="2"/>
        <v>11024135.394654311</v>
      </c>
    </row>
    <row r="39" spans="1:13" x14ac:dyDescent="0.25">
      <c r="A39" s="4" t="s">
        <v>50</v>
      </c>
      <c r="B39" s="1">
        <v>237653.66479911259</v>
      </c>
      <c r="C39" s="1">
        <v>561698.8291251082</v>
      </c>
      <c r="D39" s="1">
        <v>1078492.4081974507</v>
      </c>
      <c r="E39" s="1">
        <v>1217994.5659798363</v>
      </c>
      <c r="F39" s="1">
        <v>430580.86311281082</v>
      </c>
      <c r="G39" s="2">
        <f t="shared" si="0"/>
        <v>3526420.331214319</v>
      </c>
      <c r="H39" s="1">
        <v>440000</v>
      </c>
      <c r="I39" s="1">
        <v>359740.31370873679</v>
      </c>
      <c r="J39" s="1">
        <v>1152489.5897794645</v>
      </c>
      <c r="K39" s="1">
        <v>827.33430280358664</v>
      </c>
      <c r="L39" s="2">
        <f t="shared" si="1"/>
        <v>1953057.2377910048</v>
      </c>
      <c r="M39" s="2">
        <f t="shared" si="2"/>
        <v>5479477.5690053236</v>
      </c>
    </row>
    <row r="40" spans="1:13" x14ac:dyDescent="0.25">
      <c r="A40" s="4" t="s">
        <v>51</v>
      </c>
      <c r="B40" s="1">
        <v>291931.10039803712</v>
      </c>
      <c r="C40" s="1">
        <v>936164.71520851355</v>
      </c>
      <c r="D40" s="1">
        <v>3774723.428691077</v>
      </c>
      <c r="E40" s="1">
        <v>2526027.1044091969</v>
      </c>
      <c r="F40" s="1">
        <v>969941.38111212046</v>
      </c>
      <c r="G40" s="2">
        <f t="shared" si="0"/>
        <v>8498787.7298189458</v>
      </c>
      <c r="H40" s="1">
        <v>320000</v>
      </c>
      <c r="I40" s="1">
        <v>117665.67174832024</v>
      </c>
      <c r="J40" s="1">
        <v>2016484.8008852825</v>
      </c>
      <c r="K40" s="1">
        <v>130387.88612271116</v>
      </c>
      <c r="L40" s="2">
        <f t="shared" si="1"/>
        <v>2584538.3587563136</v>
      </c>
      <c r="M40" s="2">
        <f t="shared" si="2"/>
        <v>11083326.088575259</v>
      </c>
    </row>
    <row r="41" spans="1:13" x14ac:dyDescent="0.25">
      <c r="A41" s="4" t="s">
        <v>52</v>
      </c>
      <c r="B41" s="1">
        <v>501832.85364302003</v>
      </c>
      <c r="C41" s="1">
        <v>429534.3987427298</v>
      </c>
      <c r="D41" s="1">
        <v>3774723.428691077</v>
      </c>
      <c r="E41" s="1">
        <v>1929243.3258539848</v>
      </c>
      <c r="F41" s="1">
        <v>882903.97750740137</v>
      </c>
      <c r="G41" s="2">
        <f t="shared" si="0"/>
        <v>7518237.9844382126</v>
      </c>
      <c r="H41" s="1">
        <v>440000</v>
      </c>
      <c r="I41" s="1">
        <v>324851.07382990402</v>
      </c>
      <c r="J41" s="1">
        <v>1772717.51789372</v>
      </c>
      <c r="K41" s="1">
        <v>0</v>
      </c>
      <c r="L41" s="2">
        <f t="shared" si="1"/>
        <v>2537568.5917236237</v>
      </c>
      <c r="M41" s="2">
        <f t="shared" si="2"/>
        <v>10055806.576161835</v>
      </c>
    </row>
    <row r="42" spans="1:13" x14ac:dyDescent="0.25">
      <c r="A42" s="4" t="s">
        <v>53</v>
      </c>
      <c r="B42" s="1">
        <v>256602.14023566095</v>
      </c>
      <c r="C42" s="1">
        <v>1732822.5316800722</v>
      </c>
      <c r="D42" s="1">
        <v>2696231.0204936266</v>
      </c>
      <c r="E42" s="1">
        <v>3689580.921230217</v>
      </c>
      <c r="F42" s="1">
        <v>1088055.6007528966</v>
      </c>
      <c r="G42" s="2">
        <f t="shared" si="0"/>
        <v>9463292.2143924721</v>
      </c>
      <c r="H42" s="1">
        <v>170000</v>
      </c>
      <c r="I42" s="1">
        <v>702866.70366554847</v>
      </c>
      <c r="J42" s="1">
        <v>3077543.6928501436</v>
      </c>
      <c r="K42" s="1">
        <v>29508.256800185802</v>
      </c>
      <c r="L42" s="2">
        <f t="shared" si="1"/>
        <v>3979918.653315878</v>
      </c>
      <c r="M42" s="2">
        <f t="shared" si="2"/>
        <v>13443210.86770835</v>
      </c>
    </row>
    <row r="43" spans="1:13" x14ac:dyDescent="0.25">
      <c r="A43" s="4" t="s">
        <v>54</v>
      </c>
      <c r="B43" s="1">
        <v>81295.078788091574</v>
      </c>
      <c r="C43" s="1">
        <v>62410.981013900906</v>
      </c>
      <c r="D43" s="1">
        <v>1051530.0979925145</v>
      </c>
      <c r="E43" s="1">
        <v>543195.70131374209</v>
      </c>
      <c r="F43" s="1">
        <v>314081.6660532786</v>
      </c>
      <c r="G43" s="2">
        <f t="shared" si="0"/>
        <v>2052513.5251615278</v>
      </c>
      <c r="H43" s="1">
        <v>110000</v>
      </c>
      <c r="I43" s="1">
        <v>4690.9902359094449</v>
      </c>
      <c r="J43" s="1">
        <v>684684.55068422644</v>
      </c>
      <c r="K43" s="1">
        <v>11830.880530166296</v>
      </c>
      <c r="L43" s="2">
        <f t="shared" si="1"/>
        <v>811206.42145030224</v>
      </c>
      <c r="M43" s="2">
        <f t="shared" si="2"/>
        <v>2863719.94661183</v>
      </c>
    </row>
    <row r="44" spans="1:13" x14ac:dyDescent="0.25">
      <c r="A44" s="4" t="s">
        <v>55</v>
      </c>
      <c r="B44" s="1">
        <v>-0.10643018486734945</v>
      </c>
      <c r="C44" s="1">
        <v>132164.4303823784</v>
      </c>
      <c r="D44" s="1">
        <v>1078492.4081974507</v>
      </c>
      <c r="E44" s="1">
        <v>849248.45011253364</v>
      </c>
      <c r="F44" s="1">
        <v>252389.76009754406</v>
      </c>
      <c r="G44" s="2">
        <f t="shared" si="0"/>
        <v>2312294.9423597222</v>
      </c>
      <c r="H44" s="1">
        <v>160000</v>
      </c>
      <c r="I44" s="1">
        <v>4886.4481624015043</v>
      </c>
      <c r="J44" s="1">
        <v>534538.50077369774</v>
      </c>
      <c r="K44" s="1">
        <v>6949.6081435870792</v>
      </c>
      <c r="L44" s="2">
        <f t="shared" si="1"/>
        <v>706374.55707968632</v>
      </c>
      <c r="M44" s="2">
        <f t="shared" si="2"/>
        <v>3018669.4994394085</v>
      </c>
    </row>
    <row r="45" spans="1:13" x14ac:dyDescent="0.25">
      <c r="A45" s="4" t="s">
        <v>56</v>
      </c>
      <c r="B45" s="1">
        <v>36156.823850331479</v>
      </c>
      <c r="C45" s="1">
        <v>282685.03165119822</v>
      </c>
      <c r="D45" s="1">
        <v>1078492.4081974507</v>
      </c>
      <c r="E45" s="1">
        <v>915670.52653550345</v>
      </c>
      <c r="F45" s="1">
        <v>348990.38069494511</v>
      </c>
      <c r="G45" s="2">
        <f t="shared" si="0"/>
        <v>2661995.1709294291</v>
      </c>
      <c r="H45" s="1">
        <v>330000</v>
      </c>
      <c r="I45" s="1">
        <v>166530.15337133527</v>
      </c>
      <c r="J45" s="1">
        <v>762547.96021999512</v>
      </c>
      <c r="K45" s="1">
        <v>0</v>
      </c>
      <c r="L45" s="2">
        <f t="shared" si="1"/>
        <v>1259078.1135913304</v>
      </c>
      <c r="M45" s="2">
        <f t="shared" si="2"/>
        <v>3921073.2845207592</v>
      </c>
    </row>
    <row r="46" spans="1:13" x14ac:dyDescent="0.25">
      <c r="A46" s="4" t="s">
        <v>57</v>
      </c>
      <c r="B46" s="1">
        <v>10672.056179775282</v>
      </c>
      <c r="C46" s="1">
        <v>675507.08862104511</v>
      </c>
      <c r="D46" s="1">
        <v>3235477.2245923514</v>
      </c>
      <c r="E46" s="1">
        <v>2516452.7437646692</v>
      </c>
      <c r="F46" s="1">
        <v>1006773.1271925725</v>
      </c>
      <c r="G46" s="2">
        <f t="shared" si="0"/>
        <v>7444882.2403504131</v>
      </c>
      <c r="H46" s="1">
        <v>330000</v>
      </c>
      <c r="I46" s="1">
        <v>381045.22769637138</v>
      </c>
      <c r="J46" s="1">
        <v>1599382.9323996578</v>
      </c>
      <c r="K46" s="1">
        <v>83643.498013990829</v>
      </c>
      <c r="L46" s="2">
        <f t="shared" si="1"/>
        <v>2394071.6581100202</v>
      </c>
      <c r="M46" s="2">
        <f t="shared" si="2"/>
        <v>9838953.8984604329</v>
      </c>
    </row>
    <row r="47" spans="1:13" x14ac:dyDescent="0.25">
      <c r="A47" s="4" t="s">
        <v>58</v>
      </c>
      <c r="B47" s="1">
        <v>58295.344892904512</v>
      </c>
      <c r="C47" s="1">
        <v>128493.19620509011</v>
      </c>
      <c r="D47" s="1">
        <v>1078492.4081974507</v>
      </c>
      <c r="E47" s="1">
        <v>449838.60203790682</v>
      </c>
      <c r="F47" s="1">
        <v>270094.3893135534</v>
      </c>
      <c r="G47" s="2">
        <f t="shared" si="0"/>
        <v>1985213.9406469057</v>
      </c>
      <c r="H47" s="1">
        <v>170000</v>
      </c>
      <c r="I47" s="1">
        <v>9.9999999999999995E-8</v>
      </c>
      <c r="J47" s="1">
        <v>544303.29916539055</v>
      </c>
      <c r="K47" s="1">
        <v>0</v>
      </c>
      <c r="L47" s="2">
        <f t="shared" si="1"/>
        <v>714303.29916549055</v>
      </c>
      <c r="M47" s="2">
        <f t="shared" si="2"/>
        <v>2699517.2398123965</v>
      </c>
    </row>
    <row r="48" spans="1:13" x14ac:dyDescent="0.25">
      <c r="A48" s="4" t="s">
        <v>59</v>
      </c>
      <c r="B48" s="1">
        <v>0.34035472269897582</v>
      </c>
      <c r="C48" s="1">
        <v>187232.94304170273</v>
      </c>
      <c r="D48" s="1">
        <v>1078492.4081974507</v>
      </c>
      <c r="E48" s="1">
        <v>931840.42641883087</v>
      </c>
      <c r="F48" s="1">
        <v>374942.38414135179</v>
      </c>
      <c r="G48" s="2">
        <f t="shared" si="0"/>
        <v>2572508.5021540588</v>
      </c>
      <c r="H48" s="1">
        <v>210000</v>
      </c>
      <c r="I48" s="1">
        <v>33032.389577258175</v>
      </c>
      <c r="J48" s="1">
        <v>980475.4236050141</v>
      </c>
      <c r="K48" s="1">
        <v>7390.853105094644</v>
      </c>
      <c r="L48" s="2">
        <f t="shared" si="1"/>
        <v>1230898.666287367</v>
      </c>
      <c r="M48" s="2">
        <f t="shared" si="2"/>
        <v>3803407.168441426</v>
      </c>
    </row>
    <row r="49" spans="1:13" x14ac:dyDescent="0.25">
      <c r="A49" s="4" t="s">
        <v>60</v>
      </c>
      <c r="B49" s="1">
        <v>360474.66412632831</v>
      </c>
      <c r="C49" s="1">
        <v>756274.24052138743</v>
      </c>
      <c r="D49" s="1">
        <v>1078492.4081974507</v>
      </c>
      <c r="E49" s="1">
        <v>2598742.6530649671</v>
      </c>
      <c r="F49" s="1">
        <v>615685.74850541272</v>
      </c>
      <c r="G49" s="2">
        <f t="shared" si="0"/>
        <v>5409669.7144155465</v>
      </c>
      <c r="H49" s="1">
        <v>280000</v>
      </c>
      <c r="I49" s="1">
        <v>424778.93874896981</v>
      </c>
      <c r="J49" s="1">
        <v>1980231.306706487</v>
      </c>
      <c r="K49" s="1">
        <v>40566.958647735773</v>
      </c>
      <c r="L49" s="2">
        <f t="shared" si="1"/>
        <v>2725577.2041031928</v>
      </c>
      <c r="M49" s="2">
        <f t="shared" si="2"/>
        <v>8135246.9185187388</v>
      </c>
    </row>
    <row r="50" spans="1:13" x14ac:dyDescent="0.25">
      <c r="A50" s="4" t="s">
        <v>61</v>
      </c>
      <c r="B50" s="1">
        <v>0</v>
      </c>
      <c r="C50" s="1">
        <v>66082.2151911892</v>
      </c>
      <c r="D50" s="1">
        <v>840744.74843481253</v>
      </c>
      <c r="E50" s="1">
        <v>0</v>
      </c>
      <c r="F50" s="1">
        <v>135283.87566426198</v>
      </c>
      <c r="G50" s="2">
        <f t="shared" si="0"/>
        <v>1042110.8392902637</v>
      </c>
      <c r="H50" s="1">
        <v>210000</v>
      </c>
      <c r="I50" s="1">
        <v>16223.007898940996</v>
      </c>
      <c r="J50" s="1">
        <v>262830.40312364744</v>
      </c>
      <c r="K50" s="1">
        <v>1075.5345936512808</v>
      </c>
      <c r="L50" s="2">
        <f t="shared" si="1"/>
        <v>490128.94561623974</v>
      </c>
      <c r="M50" s="2">
        <f t="shared" si="2"/>
        <v>1532239.7849065035</v>
      </c>
    </row>
    <row r="51" spans="1:13" x14ac:dyDescent="0.25">
      <c r="A51" s="4" t="s">
        <v>62</v>
      </c>
      <c r="B51" s="1">
        <v>17533.910074574989</v>
      </c>
      <c r="C51" s="1">
        <v>1185808.6392641172</v>
      </c>
      <c r="D51" s="1">
        <v>1078492.4081974507</v>
      </c>
      <c r="E51" s="1">
        <v>3415518.0108113503</v>
      </c>
      <c r="F51" s="1">
        <v>450991.7899780685</v>
      </c>
      <c r="G51" s="2">
        <f t="shared" si="0"/>
        <v>6148344.7583255619</v>
      </c>
      <c r="H51" s="1">
        <v>350000</v>
      </c>
      <c r="I51" s="1">
        <v>228490.31606931839</v>
      </c>
      <c r="J51" s="1">
        <v>1878088.2967425836</v>
      </c>
      <c r="K51" s="1">
        <v>240781.85992753293</v>
      </c>
      <c r="L51" s="2">
        <f t="shared" si="1"/>
        <v>2697360.4727394348</v>
      </c>
      <c r="M51" s="2">
        <f t="shared" si="2"/>
        <v>8845705.2310649976</v>
      </c>
    </row>
    <row r="52" spans="1:13" x14ac:dyDescent="0.25">
      <c r="A52" s="4" t="s">
        <v>63</v>
      </c>
      <c r="B52" s="1">
        <v>168762.46808129235</v>
      </c>
      <c r="C52" s="1">
        <v>558027.59494781983</v>
      </c>
      <c r="D52" s="1">
        <v>1078492.4081974507</v>
      </c>
      <c r="E52" s="1">
        <v>887711.56060249277</v>
      </c>
      <c r="F52" s="1">
        <v>286708.84180822806</v>
      </c>
      <c r="G52" s="2">
        <f t="shared" si="0"/>
        <v>2979702.8736372832</v>
      </c>
      <c r="H52" s="1">
        <v>260000</v>
      </c>
      <c r="I52" s="1">
        <v>45737.154799242089</v>
      </c>
      <c r="J52" s="1">
        <v>615340.36743386951</v>
      </c>
      <c r="K52" s="1">
        <v>0</v>
      </c>
      <c r="L52" s="2">
        <f t="shared" si="1"/>
        <v>921077.52223311155</v>
      </c>
      <c r="M52" s="2">
        <f t="shared" si="2"/>
        <v>3900780.395870395</v>
      </c>
    </row>
    <row r="53" spans="1:13" x14ac:dyDescent="0.25">
      <c r="A53" s="4" t="s">
        <v>64</v>
      </c>
      <c r="B53" s="1">
        <v>1301865.2405878641</v>
      </c>
      <c r="C53" s="1">
        <v>488274.14557934238</v>
      </c>
      <c r="D53" s="1">
        <v>1348115.5102468133</v>
      </c>
      <c r="E53" s="1">
        <v>1409054.8267024735</v>
      </c>
      <c r="F53" s="1">
        <v>384436.72866893519</v>
      </c>
      <c r="G53" s="2">
        <f t="shared" si="0"/>
        <v>4931746.4517854284</v>
      </c>
      <c r="H53" s="1">
        <v>350000</v>
      </c>
      <c r="I53" s="1">
        <v>589061.32596554642</v>
      </c>
      <c r="J53" s="1">
        <v>1262954.101467567</v>
      </c>
      <c r="K53" s="1">
        <v>0</v>
      </c>
      <c r="L53" s="2">
        <f t="shared" si="1"/>
        <v>2202015.4274331136</v>
      </c>
      <c r="M53" s="2">
        <f t="shared" si="2"/>
        <v>7133761.879218542</v>
      </c>
    </row>
    <row r="54" spans="1:13" x14ac:dyDescent="0.25">
      <c r="A54" s="4" t="s">
        <v>65</v>
      </c>
      <c r="B54" s="1">
        <v>0</v>
      </c>
      <c r="C54" s="1">
        <v>143178.13291424327</v>
      </c>
      <c r="D54" s="1">
        <v>1060757.1997070927</v>
      </c>
      <c r="E54" s="1">
        <v>0</v>
      </c>
      <c r="F54" s="1">
        <v>202391.95986533468</v>
      </c>
      <c r="G54" s="2">
        <f t="shared" si="0"/>
        <v>1406327.2924866707</v>
      </c>
      <c r="H54" s="1">
        <v>200000</v>
      </c>
      <c r="I54" s="1">
        <v>9088.7935819808008</v>
      </c>
      <c r="J54" s="1">
        <v>329849.53807708895</v>
      </c>
      <c r="K54" s="1">
        <v>11763.280585451226</v>
      </c>
      <c r="L54" s="2">
        <f t="shared" si="1"/>
        <v>550701.61224452103</v>
      </c>
      <c r="M54" s="2">
        <f t="shared" si="2"/>
        <v>1957028.9047311917</v>
      </c>
    </row>
    <row r="55" spans="1:13" x14ac:dyDescent="0.25">
      <c r="A55" s="4" t="s">
        <v>66</v>
      </c>
      <c r="B55" s="1">
        <v>271864.35109332576</v>
      </c>
      <c r="C55" s="1">
        <v>150520.60126881982</v>
      </c>
      <c r="D55" s="1">
        <v>1035352.7118695526</v>
      </c>
      <c r="E55" s="1">
        <v>0</v>
      </c>
      <c r="F55" s="1">
        <v>197415.374851739</v>
      </c>
      <c r="G55" s="2">
        <f t="shared" si="0"/>
        <v>1655153.0390834373</v>
      </c>
      <c r="H55" s="1">
        <v>430000</v>
      </c>
      <c r="I55" s="1">
        <v>40752.97767369455</v>
      </c>
      <c r="J55" s="1">
        <v>463971.97284656181</v>
      </c>
      <c r="K55" s="1">
        <v>7280.5418647200977</v>
      </c>
      <c r="L55" s="2">
        <f t="shared" si="1"/>
        <v>942005.49238497636</v>
      </c>
      <c r="M55" s="2">
        <f t="shared" si="2"/>
        <v>2597158.5314684138</v>
      </c>
    </row>
    <row r="56" spans="1:13" x14ac:dyDescent="0.25">
      <c r="A56" s="4" t="s">
        <v>67</v>
      </c>
      <c r="B56" s="1">
        <v>600392.36533004371</v>
      </c>
      <c r="C56" s="1">
        <v>308383.67089221627</v>
      </c>
      <c r="D56" s="1">
        <v>2156984.8163949009</v>
      </c>
      <c r="E56" s="1">
        <v>1096126.3131586204</v>
      </c>
      <c r="F56" s="1">
        <v>593182.09144212655</v>
      </c>
      <c r="G56" s="2">
        <f t="shared" si="0"/>
        <v>4755069.2572179083</v>
      </c>
      <c r="H56" s="1">
        <v>360000</v>
      </c>
      <c r="I56" s="1">
        <v>34449.459544325611</v>
      </c>
      <c r="J56" s="1">
        <v>1090033.4480489995</v>
      </c>
      <c r="K56" s="1">
        <v>201676.52521475605</v>
      </c>
      <c r="L56" s="2">
        <f t="shared" si="1"/>
        <v>1686159.4328080814</v>
      </c>
      <c r="M56" s="2">
        <f t="shared" si="2"/>
        <v>6441228.6900259899</v>
      </c>
    </row>
    <row r="57" spans="1:13" x14ac:dyDescent="0.25">
      <c r="A57" s="4" t="s">
        <v>68</v>
      </c>
      <c r="B57" s="1">
        <v>0.45296523413708201</v>
      </c>
      <c r="C57" s="1">
        <v>209260.34810543247</v>
      </c>
      <c r="D57" s="1">
        <v>1078492.4081974507</v>
      </c>
      <c r="E57" s="1">
        <v>695625.28683327988</v>
      </c>
      <c r="F57" s="1">
        <v>303873.53380474221</v>
      </c>
      <c r="G57" s="2">
        <f t="shared" si="0"/>
        <v>2287252.0299061392</v>
      </c>
      <c r="H57" s="1">
        <v>320000</v>
      </c>
      <c r="I57" s="1">
        <v>78867.273339646286</v>
      </c>
      <c r="J57" s="1">
        <v>735279.50303544127</v>
      </c>
      <c r="K57" s="1">
        <v>9928.0116337037107</v>
      </c>
      <c r="L57" s="2">
        <f t="shared" si="1"/>
        <v>1144074.7880087912</v>
      </c>
      <c r="M57" s="2">
        <f t="shared" si="2"/>
        <v>3431326.8179149302</v>
      </c>
    </row>
    <row r="58" spans="1:13" x14ac:dyDescent="0.25">
      <c r="B58" s="3">
        <f t="shared" ref="B58:L58" si="3">SUM(B3:B57)</f>
        <v>21098130.076797441</v>
      </c>
      <c r="C58" s="3">
        <f t="shared" si="3"/>
        <v>44609166.488229997</v>
      </c>
      <c r="D58" s="3">
        <f t="shared" si="3"/>
        <v>85604496.073244005</v>
      </c>
      <c r="E58" s="3">
        <f t="shared" si="3"/>
        <v>116343207.36172859</v>
      </c>
      <c r="F58" s="3">
        <f t="shared" si="3"/>
        <v>33000000</v>
      </c>
      <c r="G58" s="3">
        <f t="shared" si="3"/>
        <v>300655000.00000006</v>
      </c>
      <c r="H58" s="3">
        <f t="shared" si="3"/>
        <v>17580000</v>
      </c>
      <c r="I58" s="3">
        <f t="shared" si="3"/>
        <v>33399752.750005513</v>
      </c>
      <c r="J58" s="3">
        <f t="shared" si="3"/>
        <v>94855297.809999987</v>
      </c>
      <c r="K58" s="3">
        <f t="shared" si="3"/>
        <v>5343960.4399999995</v>
      </c>
      <c r="L58" s="3">
        <f t="shared" si="3"/>
        <v>151179011.00000539</v>
      </c>
      <c r="M58" s="3">
        <f>SUM(M3:M57)</f>
        <v>451834011.0000053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7136-93ED-482B-99C0-9F2EB6FB7108}">
  <dimension ref="A1:AL59"/>
  <sheetViews>
    <sheetView zoomScale="80" zoomScaleNormal="80" workbookViewId="0">
      <pane xSplit="1" ySplit="2" topLeftCell="V50" activePane="bottomRight" state="frozen"/>
      <selection pane="topRight" activeCell="B1" sqref="B1"/>
      <selection pane="bottomLeft" activeCell="A3" sqref="A3"/>
      <selection pane="bottomRight" activeCell="AI59" sqref="AI59"/>
    </sheetView>
  </sheetViews>
  <sheetFormatPr baseColWidth="10" defaultRowHeight="14.25" x14ac:dyDescent="0.2"/>
  <cols>
    <col min="1" max="1" width="42.85546875" style="4" bestFit="1" customWidth="1"/>
    <col min="2" max="3" width="13.85546875" style="4" bestFit="1" customWidth="1"/>
    <col min="4" max="5" width="14.85546875" style="4" bestFit="1" customWidth="1"/>
    <col min="6" max="6" width="11.5703125" style="4" bestFit="1" customWidth="1"/>
    <col min="7" max="7" width="14.85546875" style="4" bestFit="1" customWidth="1"/>
    <col min="8" max="9" width="13.85546875" style="4" bestFit="1" customWidth="1"/>
    <col min="10" max="10" width="14.85546875" style="4" bestFit="1" customWidth="1"/>
    <col min="11" max="11" width="11.5703125" style="4" bestFit="1" customWidth="1"/>
    <col min="12" max="13" width="14.85546875" style="4" bestFit="1" customWidth="1"/>
    <col min="14" max="14" width="11.42578125" style="4"/>
    <col min="15" max="15" width="19.140625" style="4" bestFit="1" customWidth="1"/>
    <col min="16" max="16" width="14.85546875" style="4" bestFit="1" customWidth="1"/>
    <col min="17" max="17" width="22" style="4" bestFit="1" customWidth="1"/>
    <col min="18" max="18" width="16.7109375" style="4" bestFit="1" customWidth="1"/>
    <col min="19" max="19" width="31" style="4" bestFit="1" customWidth="1"/>
    <col min="20" max="20" width="13.85546875" style="4" bestFit="1" customWidth="1"/>
    <col min="21" max="21" width="24.7109375" style="4" bestFit="1" customWidth="1"/>
    <col min="22" max="22" width="20.140625" style="4" bestFit="1" customWidth="1"/>
    <col min="23" max="23" width="16.85546875" style="4" bestFit="1" customWidth="1"/>
    <col min="24" max="24" width="17.28515625" style="4" bestFit="1" customWidth="1"/>
    <col min="25" max="26" width="13.85546875" style="4" bestFit="1" customWidth="1"/>
    <col min="27" max="27" width="11.42578125" style="4"/>
    <col min="28" max="28" width="11.7109375" style="4" bestFit="1" customWidth="1"/>
    <col min="29" max="31" width="8.140625" style="4" bestFit="1" customWidth="1"/>
    <col min="32" max="32" width="4.28515625" style="4" customWidth="1"/>
    <col min="33" max="34" width="7.85546875" style="4" bestFit="1" customWidth="1"/>
    <col min="35" max="35" width="7.28515625" style="4" bestFit="1" customWidth="1"/>
    <col min="36" max="16384" width="11.42578125" style="4"/>
  </cols>
  <sheetData>
    <row r="1" spans="1:38" x14ac:dyDescent="0.2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</row>
    <row r="2" spans="1:38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G2" s="6" t="s">
        <v>69</v>
      </c>
      <c r="AH2" s="7" t="s">
        <v>70</v>
      </c>
      <c r="AI2" s="15" t="s">
        <v>72</v>
      </c>
    </row>
    <row r="3" spans="1:38" x14ac:dyDescent="0.2">
      <c r="A3" s="4" t="s">
        <v>14</v>
      </c>
      <c r="B3" s="2">
        <v>69516.433006692037</v>
      </c>
      <c r="C3" s="2">
        <v>22027.405195894167</v>
      </c>
      <c r="D3" s="2">
        <v>762959.43163292739</v>
      </c>
      <c r="E3" s="2">
        <v>0</v>
      </c>
      <c r="F3" s="2">
        <v>0</v>
      </c>
      <c r="G3" s="2">
        <f>SUM(B3:F3)</f>
        <v>854503.26983551355</v>
      </c>
      <c r="H3" s="2">
        <v>260000.00335139816</v>
      </c>
      <c r="I3" s="2">
        <v>4300.0743828253244</v>
      </c>
      <c r="J3" s="2">
        <v>188047.0628508309</v>
      </c>
      <c r="K3" s="2">
        <v>0</v>
      </c>
      <c r="L3" s="2">
        <f>SUM(H3:K3)</f>
        <v>452347.14058505441</v>
      </c>
      <c r="M3" s="2">
        <f>G3+L3</f>
        <v>1306850.410420568</v>
      </c>
      <c r="O3" s="2">
        <f>B3-'Dagens modell'!B3</f>
        <v>-2.5304063456133008E-4</v>
      </c>
      <c r="P3" s="2">
        <f>C3-'Dagens modell'!C3</f>
        <v>1.3216443403507583E-4</v>
      </c>
      <c r="Q3" s="2">
        <f>D3-'Dagens modell'!D3</f>
        <v>123293.60108203953</v>
      </c>
      <c r="R3" s="2">
        <f>E3-'Dagens modell'!E3</f>
        <v>0</v>
      </c>
      <c r="S3" s="2">
        <f>F3-'Dagens modell'!F3</f>
        <v>-108147.4777547667</v>
      </c>
      <c r="T3" s="2">
        <f>G3-'Dagens modell'!G3</f>
        <v>15146.123206396587</v>
      </c>
      <c r="U3" s="2">
        <f>H3-'Dagens modell'!H3</f>
        <v>3.3513981616124511E-3</v>
      </c>
      <c r="V3" s="2">
        <f>I3-'Dagens modell'!I3</f>
        <v>-9.9999851954635233E-8</v>
      </c>
      <c r="W3" s="2">
        <f>J3-'Dagens modell'!J3</f>
        <v>10029.176685377635</v>
      </c>
      <c r="X3" s="2">
        <f>K3-'Dagens modell'!K3</f>
        <v>0</v>
      </c>
      <c r="Y3" s="2">
        <f>L3-'Dagens modell'!L3</f>
        <v>10029.180036675767</v>
      </c>
      <c r="Z3" s="2">
        <f>M3-'Dagens modell'!M3</f>
        <v>25175.303243072471</v>
      </c>
      <c r="AB3" s="16" t="s">
        <v>74</v>
      </c>
      <c r="AC3" s="9">
        <f>G3/1000000</f>
        <v>0.8545032698355135</v>
      </c>
      <c r="AD3" s="10">
        <f>L3/1000000</f>
        <v>0.45234714058505443</v>
      </c>
      <c r="AE3" s="11">
        <f>AC3+AD3</f>
        <v>1.306850410420568</v>
      </c>
      <c r="AG3" s="9">
        <f>T3/1000000</f>
        <v>1.5146123206396587E-2</v>
      </c>
      <c r="AH3" s="10">
        <f>Y3/1000000</f>
        <v>1.0029180036675767E-2</v>
      </c>
      <c r="AI3" s="17">
        <f>AG3+AH3</f>
        <v>2.5175303243072353E-2</v>
      </c>
      <c r="AK3" s="4">
        <f>ABS(AI3)</f>
        <v>2.5175303243072353E-2</v>
      </c>
      <c r="AL3" s="24">
        <f>AK3/'Dagens modell'!M3*1000000</f>
        <v>1.9642499961252582E-2</v>
      </c>
    </row>
    <row r="4" spans="1:38" x14ac:dyDescent="0.2">
      <c r="A4" s="4" t="s">
        <v>15</v>
      </c>
      <c r="B4" s="2">
        <v>372878.77151064563</v>
      </c>
      <c r="C4" s="2">
        <v>466246.74331309309</v>
      </c>
      <c r="D4" s="2">
        <v>1286368.4684706533</v>
      </c>
      <c r="E4" s="2">
        <v>1422374.0957816935</v>
      </c>
      <c r="F4" s="2">
        <v>0</v>
      </c>
      <c r="G4" s="2">
        <f t="shared" ref="G4:G57" si="0">SUM(B4:F4)</f>
        <v>3547868.0790760852</v>
      </c>
      <c r="H4" s="2">
        <v>420000.01026806101</v>
      </c>
      <c r="I4" s="2">
        <v>50330.416071705498</v>
      </c>
      <c r="J4" s="2">
        <v>1193882.6776896426</v>
      </c>
      <c r="K4" s="2">
        <v>0</v>
      </c>
      <c r="L4" s="2">
        <f t="shared" ref="L4:L57" si="1">SUM(H4:K4)</f>
        <v>1664213.1040294091</v>
      </c>
      <c r="M4" s="2">
        <f t="shared" ref="M4:M57" si="2">G4+L4</f>
        <v>5212081.1831054948</v>
      </c>
      <c r="O4" s="2">
        <f>B4-'Dagens modell'!B4</f>
        <v>-1.3572830939665437E-3</v>
      </c>
      <c r="P4" s="2">
        <f>C4-'Dagens modell'!C4</f>
        <v>2.7974804397672415E-3</v>
      </c>
      <c r="Q4" s="2">
        <f>D4-'Dagens modell'!D4</f>
        <v>207876.0602732026</v>
      </c>
      <c r="R4" s="2">
        <f>E4-'Dagens modell'!E4</f>
        <v>190307.98548750579</v>
      </c>
      <c r="S4" s="2">
        <f>F4-'Dagens modell'!F4</f>
        <v>-419342.36096981232</v>
      </c>
      <c r="T4" s="2">
        <f>G4-'Dagens modell'!G4</f>
        <v>-21158.313768906984</v>
      </c>
      <c r="U4" s="2">
        <f>H4-'Dagens modell'!H4</f>
        <v>1.0268061014357954E-2</v>
      </c>
      <c r="V4" s="2">
        <f>I4-'Dagens modell'!I4</f>
        <v>-1.0000076144933701E-7</v>
      </c>
      <c r="W4" s="2">
        <f>J4-'Dagens modell'!J4</f>
        <v>63673.742810114287</v>
      </c>
      <c r="X4" s="2">
        <f>K4-'Dagens modell'!K4</f>
        <v>-52728.772899024058</v>
      </c>
      <c r="Y4" s="2">
        <f>L4-'Dagens modell'!L4</f>
        <v>10944.98017905117</v>
      </c>
      <c r="Z4" s="2">
        <f>M4-'Dagens modell'!M4</f>
        <v>-10213.333589855582</v>
      </c>
      <c r="AB4" s="16" t="s">
        <v>75</v>
      </c>
      <c r="AC4" s="9">
        <f t="shared" ref="AC4:AC57" si="3">G4/1000000</f>
        <v>3.547868079076085</v>
      </c>
      <c r="AD4" s="10">
        <f t="shared" ref="AD4:AD57" si="4">L4/1000000</f>
        <v>1.664213104029409</v>
      </c>
      <c r="AE4" s="11">
        <f t="shared" ref="AE4:AE57" si="5">AC4+AD4</f>
        <v>5.2120811831054938</v>
      </c>
      <c r="AG4" s="9">
        <f t="shared" ref="AG4:AG57" si="6">T4/1000000</f>
        <v>-2.1158313768906985E-2</v>
      </c>
      <c r="AH4" s="10">
        <f t="shared" ref="AH4:AH57" si="7">Y4/1000000</f>
        <v>1.094498017905117E-2</v>
      </c>
      <c r="AI4" s="17">
        <f t="shared" ref="AI4:AI57" si="8">AG4+AH4</f>
        <v>-1.0213333589855815E-2</v>
      </c>
      <c r="AK4" s="4">
        <f t="shared" ref="AK4:AK57" si="9">ABS(AI4)</f>
        <v>1.0213333589855815E-2</v>
      </c>
      <c r="AL4" s="24">
        <f>AK4/'Dagens modell'!M4*1000000</f>
        <v>1.9557176557554201E-3</v>
      </c>
    </row>
    <row r="5" spans="1:38" x14ac:dyDescent="0.2">
      <c r="A5" s="4" t="s">
        <v>16</v>
      </c>
      <c r="B5" s="2">
        <v>1173772.8512374752</v>
      </c>
      <c r="C5" s="2">
        <v>1215178.5199734946</v>
      </c>
      <c r="D5" s="2">
        <v>2572736.9369413066</v>
      </c>
      <c r="E5" s="2">
        <v>4763407.514054534</v>
      </c>
      <c r="F5" s="2">
        <v>0</v>
      </c>
      <c r="G5" s="2">
        <f t="shared" si="0"/>
        <v>9725095.8222068101</v>
      </c>
      <c r="H5" s="2">
        <v>349999.99296249286</v>
      </c>
      <c r="I5" s="2">
        <v>410950.29044955655</v>
      </c>
      <c r="J5" s="2">
        <v>2748017.718574516</v>
      </c>
      <c r="K5" s="2">
        <v>0</v>
      </c>
      <c r="L5" s="2">
        <f t="shared" si="1"/>
        <v>3508968.0019865655</v>
      </c>
      <c r="M5" s="2">
        <f t="shared" si="2"/>
        <v>13234063.824193375</v>
      </c>
      <c r="O5" s="2">
        <f>B5-'Dagens modell'!B5</f>
        <v>-4.2725468520075083E-3</v>
      </c>
      <c r="P5" s="2">
        <f>C5-'Dagens modell'!C5</f>
        <v>7.2910711169242859E-3</v>
      </c>
      <c r="Q5" s="2">
        <f>D5-'Dagens modell'!D5</f>
        <v>415752.12054640567</v>
      </c>
      <c r="R5" s="2">
        <f>E5-'Dagens modell'!E5</f>
        <v>618558.37297325768</v>
      </c>
      <c r="S5" s="2">
        <f>F5-'Dagens modell'!F5</f>
        <v>-1045996.0171804568</v>
      </c>
      <c r="T5" s="2">
        <f>G5-'Dagens modell'!G5</f>
        <v>-11685.520642269403</v>
      </c>
      <c r="U5" s="2">
        <f>H5-'Dagens modell'!H5</f>
        <v>-7.0375071372836828E-3</v>
      </c>
      <c r="V5" s="2">
        <f>I5-'Dagens modell'!I5</f>
        <v>-1.0000076144933701E-7</v>
      </c>
      <c r="W5" s="2">
        <f>J5-'Dagens modell'!J5</f>
        <v>146560.94499064097</v>
      </c>
      <c r="X5" s="2">
        <f>K5-'Dagens modell'!K5</f>
        <v>-1930.4467065490562</v>
      </c>
      <c r="Y5" s="2">
        <f>L5-'Dagens modell'!L5</f>
        <v>144630.49124648469</v>
      </c>
      <c r="Z5" s="2">
        <f>M5-'Dagens modell'!M5</f>
        <v>132944.97060421482</v>
      </c>
      <c r="AB5" s="16" t="s">
        <v>76</v>
      </c>
      <c r="AC5" s="9">
        <f t="shared" si="3"/>
        <v>9.7250958222068107</v>
      </c>
      <c r="AD5" s="10">
        <f t="shared" si="4"/>
        <v>3.5089680019865654</v>
      </c>
      <c r="AE5" s="11">
        <f t="shared" si="5"/>
        <v>13.234063824193376</v>
      </c>
      <c r="AG5" s="9">
        <f t="shared" si="6"/>
        <v>-1.1685520642269402E-2</v>
      </c>
      <c r="AH5" s="10">
        <f t="shared" si="7"/>
        <v>0.14463049124648469</v>
      </c>
      <c r="AI5" s="17">
        <f t="shared" si="8"/>
        <v>0.13294497060421528</v>
      </c>
      <c r="AK5" s="4">
        <f t="shared" si="9"/>
        <v>0.13294497060421528</v>
      </c>
      <c r="AL5" s="24">
        <f>AK5/'Dagens modell'!M5*1000000</f>
        <v>1.0147604345089496E-2</v>
      </c>
    </row>
    <row r="6" spans="1:38" x14ac:dyDescent="0.2">
      <c r="A6" s="4" t="s">
        <v>17</v>
      </c>
      <c r="B6" s="2">
        <v>514185.59986337088</v>
      </c>
      <c r="C6" s="2">
        <v>591068.70608982665</v>
      </c>
      <c r="D6" s="2">
        <v>1286368.4684706533</v>
      </c>
      <c r="E6" s="2">
        <v>3013659.6204085131</v>
      </c>
      <c r="F6" s="2">
        <v>0</v>
      </c>
      <c r="G6" s="2">
        <f t="shared" si="0"/>
        <v>5405282.3948323634</v>
      </c>
      <c r="H6" s="2">
        <v>459999.99894132838</v>
      </c>
      <c r="I6" s="2">
        <v>589989.7511162837</v>
      </c>
      <c r="J6" s="2">
        <v>2467229.7028165865</v>
      </c>
      <c r="K6" s="2">
        <v>0</v>
      </c>
      <c r="L6" s="2">
        <f t="shared" si="1"/>
        <v>3517219.4528741986</v>
      </c>
      <c r="M6" s="2">
        <f t="shared" si="2"/>
        <v>8922501.8477065619</v>
      </c>
      <c r="O6" s="2">
        <f>B6-'Dagens modell'!B6</f>
        <v>-1.8716416088864207E-3</v>
      </c>
      <c r="P6" s="2">
        <f>C6-'Dagens modell'!C6</f>
        <v>3.5464122192934155E-3</v>
      </c>
      <c r="Q6" s="2">
        <f>D6-'Dagens modell'!D6</f>
        <v>207876.0602732026</v>
      </c>
      <c r="R6" s="2">
        <f>E6-'Dagens modell'!E6</f>
        <v>418271.48502690438</v>
      </c>
      <c r="S6" s="2">
        <f>F6-'Dagens modell'!F6</f>
        <v>-761250.79000918486</v>
      </c>
      <c r="T6" s="2">
        <f>G6-'Dagens modell'!G6</f>
        <v>-135103.24303430784</v>
      </c>
      <c r="U6" s="2">
        <f>H6-'Dagens modell'!H6</f>
        <v>-1.058671623468399E-3</v>
      </c>
      <c r="V6" s="2">
        <f>I6-'Dagens modell'!I6</f>
        <v>-1.0000076144933701E-7</v>
      </c>
      <c r="W6" s="2">
        <f>J6-'Dagens modell'!J6</f>
        <v>131585.58415021794</v>
      </c>
      <c r="X6" s="2">
        <f>K6-'Dagens modell'!K6</f>
        <v>-850996.06386943348</v>
      </c>
      <c r="Y6" s="2">
        <f>L6-'Dagens modell'!L6</f>
        <v>-719410.48077798728</v>
      </c>
      <c r="Z6" s="2">
        <f>M6-'Dagens modell'!M6</f>
        <v>-854513.72381229512</v>
      </c>
      <c r="AB6" s="16" t="s">
        <v>77</v>
      </c>
      <c r="AC6" s="9">
        <f t="shared" si="3"/>
        <v>5.4052823948323629</v>
      </c>
      <c r="AD6" s="10">
        <f t="shared" si="4"/>
        <v>3.5172194528741985</v>
      </c>
      <c r="AE6" s="11">
        <f t="shared" si="5"/>
        <v>8.9225018477065614</v>
      </c>
      <c r="AG6" s="9">
        <f t="shared" si="6"/>
        <v>-0.13510324303430785</v>
      </c>
      <c r="AH6" s="10">
        <f t="shared" si="7"/>
        <v>-0.7194104807779873</v>
      </c>
      <c r="AI6" s="17">
        <f t="shared" si="8"/>
        <v>-0.85451372381229518</v>
      </c>
      <c r="AK6" s="4">
        <f t="shared" si="9"/>
        <v>0.85451372381229518</v>
      </c>
      <c r="AL6" s="24">
        <f>AK6/'Dagens modell'!M6*1000000</f>
        <v>8.7400262131273929E-2</v>
      </c>
    </row>
    <row r="7" spans="1:38" x14ac:dyDescent="0.2">
      <c r="A7" s="4" t="s">
        <v>18</v>
      </c>
      <c r="B7" s="2">
        <v>0.20406709848546184</v>
      </c>
      <c r="C7" s="2">
        <v>3671234.1993156937</v>
      </c>
      <c r="D7" s="2">
        <v>1286368.4684706533</v>
      </c>
      <c r="E7" s="2">
        <v>3139371</v>
      </c>
      <c r="F7" s="2">
        <v>0</v>
      </c>
      <c r="G7" s="2">
        <f t="shared" si="0"/>
        <v>8096973.8718534457</v>
      </c>
      <c r="H7" s="2">
        <v>139999.96951377788</v>
      </c>
      <c r="I7" s="2">
        <v>364333.57498120022</v>
      </c>
      <c r="J7" s="2">
        <v>0</v>
      </c>
      <c r="K7" s="2">
        <v>0</v>
      </c>
      <c r="L7" s="2">
        <f t="shared" si="1"/>
        <v>504333.54449497809</v>
      </c>
      <c r="M7" s="2">
        <f t="shared" si="2"/>
        <v>8601307.4163484238</v>
      </c>
      <c r="O7" s="2">
        <f>B7-'Dagens modell'!B7</f>
        <v>-7.428066495229757E-10</v>
      </c>
      <c r="P7" s="2">
        <f>C7-'Dagens modell'!C7</f>
        <v>2.2027404978871346E-2</v>
      </c>
      <c r="Q7" s="2">
        <f>D7-'Dagens modell'!D7</f>
        <v>207876.0602732026</v>
      </c>
      <c r="R7" s="2">
        <f>E7-'Dagens modell'!E7</f>
        <v>-0.329251101706177</v>
      </c>
      <c r="S7" s="2">
        <f>F7-'Dagens modell'!F7</f>
        <v>-97196.261682242985</v>
      </c>
      <c r="T7" s="2">
        <f>G7-'Dagens modell'!G7</f>
        <v>110679.49136726186</v>
      </c>
      <c r="U7" s="2">
        <f>H7-'Dagens modell'!H7</f>
        <v>-3.0486222123727202E-2</v>
      </c>
      <c r="V7" s="2">
        <f>I7-'Dagens modell'!I7</f>
        <v>-1.0000076144933701E-7</v>
      </c>
      <c r="W7" s="2">
        <f>J7-'Dagens modell'!J7</f>
        <v>0</v>
      </c>
      <c r="X7" s="2">
        <f>K7-'Dagens modell'!K7</f>
        <v>0</v>
      </c>
      <c r="Y7" s="2">
        <f>L7-'Dagens modell'!L7</f>
        <v>-3.0486322124488652E-2</v>
      </c>
      <c r="Z7" s="2">
        <f>M7-'Dagens modell'!M7</f>
        <v>110679.46088093892</v>
      </c>
      <c r="AB7" s="16" t="s">
        <v>78</v>
      </c>
      <c r="AC7" s="9">
        <f t="shared" si="3"/>
        <v>8.0969738718534465</v>
      </c>
      <c r="AD7" s="10">
        <f t="shared" si="4"/>
        <v>0.50433354449497814</v>
      </c>
      <c r="AE7" s="11">
        <f t="shared" si="5"/>
        <v>8.6013074163484244</v>
      </c>
      <c r="AG7" s="9">
        <f t="shared" si="6"/>
        <v>0.11067949136726185</v>
      </c>
      <c r="AH7" s="10">
        <f t="shared" si="7"/>
        <v>-3.0486322124488653E-8</v>
      </c>
      <c r="AI7" s="17">
        <f t="shared" si="8"/>
        <v>0.11067946088093973</v>
      </c>
      <c r="AK7" s="4">
        <f t="shared" si="9"/>
        <v>0.11067946088093973</v>
      </c>
      <c r="AL7" s="24">
        <f>AK7/'Dagens modell'!M7*1000000</f>
        <v>1.3035485886490693E-2</v>
      </c>
    </row>
    <row r="8" spans="1:38" x14ac:dyDescent="0.2">
      <c r="A8" s="4" t="s">
        <v>19</v>
      </c>
      <c r="B8" s="2">
        <v>59395.863043100464</v>
      </c>
      <c r="C8" s="2">
        <v>268000.09655004565</v>
      </c>
      <c r="D8" s="2">
        <v>1286368.4684706533</v>
      </c>
      <c r="E8" s="2">
        <v>1453802.5739131742</v>
      </c>
      <c r="F8" s="2">
        <v>0</v>
      </c>
      <c r="G8" s="2">
        <f t="shared" si="0"/>
        <v>3067567.0019769734</v>
      </c>
      <c r="H8" s="2">
        <v>339999.99901261728</v>
      </c>
      <c r="I8" s="2">
        <v>89079.949998756434</v>
      </c>
      <c r="J8" s="2">
        <v>1245817.2294743592</v>
      </c>
      <c r="K8" s="2">
        <v>0</v>
      </c>
      <c r="L8" s="2">
        <f t="shared" si="1"/>
        <v>1674897.178485733</v>
      </c>
      <c r="M8" s="2">
        <f t="shared" si="2"/>
        <v>4742464.1804627068</v>
      </c>
      <c r="O8" s="2">
        <f>B8-'Dagens modell'!B8</f>
        <v>-2.1620163897750899E-4</v>
      </c>
      <c r="P8" s="2">
        <f>C8-'Dagens modell'!C8</f>
        <v>1.6080006025731564E-3</v>
      </c>
      <c r="Q8" s="2">
        <f>D8-'Dagens modell'!D8</f>
        <v>207876.0602732026</v>
      </c>
      <c r="R8" s="2">
        <f>E8-'Dagens modell'!E8</f>
        <v>204809.06062968401</v>
      </c>
      <c r="S8" s="2">
        <f>F8-'Dagens modell'!F8</f>
        <v>-467428.77000316855</v>
      </c>
      <c r="T8" s="2">
        <f>G8-'Dagens modell'!G8</f>
        <v>-54743.64770848304</v>
      </c>
      <c r="U8" s="2">
        <f>H8-'Dagens modell'!H8</f>
        <v>-9.8738272208720446E-4</v>
      </c>
      <c r="V8" s="2">
        <f>I8-'Dagens modell'!I8</f>
        <v>-1.0000076144933701E-7</v>
      </c>
      <c r="W8" s="2">
        <f>J8-'Dagens modell'!J8</f>
        <v>66443.585571965901</v>
      </c>
      <c r="X8" s="2">
        <f>K8-'Dagens modell'!K8</f>
        <v>0</v>
      </c>
      <c r="Y8" s="2">
        <f>L8-'Dagens modell'!L8</f>
        <v>66443.584584483411</v>
      </c>
      <c r="Z8" s="2">
        <f>M8-'Dagens modell'!M8</f>
        <v>11699.936876000836</v>
      </c>
      <c r="AB8" s="16" t="s">
        <v>79</v>
      </c>
      <c r="AC8" s="9">
        <f t="shared" si="3"/>
        <v>3.0675670019769732</v>
      </c>
      <c r="AD8" s="10">
        <f t="shared" si="4"/>
        <v>1.6748971784857329</v>
      </c>
      <c r="AE8" s="11">
        <f t="shared" si="5"/>
        <v>4.7424641804627061</v>
      </c>
      <c r="AG8" s="9">
        <f t="shared" si="6"/>
        <v>-5.4743647708483043E-2</v>
      </c>
      <c r="AH8" s="10">
        <f t="shared" si="7"/>
        <v>6.6443584584483406E-2</v>
      </c>
      <c r="AI8" s="17">
        <f t="shared" si="8"/>
        <v>1.1699936876000364E-2</v>
      </c>
      <c r="AK8" s="4">
        <f t="shared" si="9"/>
        <v>1.1699936876000364E-2</v>
      </c>
      <c r="AL8" s="24">
        <f>AK8/'Dagens modell'!M8*1000000</f>
        <v>2.4731599956310368E-3</v>
      </c>
    </row>
    <row r="9" spans="1:38" x14ac:dyDescent="0.2">
      <c r="A9" s="4" t="s">
        <v>20</v>
      </c>
      <c r="B9" s="2">
        <v>785888.87186717812</v>
      </c>
      <c r="C9" s="2">
        <v>414849.46452267346</v>
      </c>
      <c r="D9" s="2">
        <v>1286368.4684706533</v>
      </c>
      <c r="E9" s="2">
        <v>1194950.6051285577</v>
      </c>
      <c r="F9" s="2">
        <v>0</v>
      </c>
      <c r="G9" s="2">
        <f t="shared" si="0"/>
        <v>3682057.4099890627</v>
      </c>
      <c r="H9" s="2">
        <v>360000.00250659313</v>
      </c>
      <c r="I9" s="2">
        <v>150062.82306427922</v>
      </c>
      <c r="J9" s="2">
        <v>1149685.149486691</v>
      </c>
      <c r="K9" s="2">
        <v>0</v>
      </c>
      <c r="L9" s="2">
        <f t="shared" si="1"/>
        <v>1659747.9750575633</v>
      </c>
      <c r="M9" s="2">
        <f t="shared" si="2"/>
        <v>5341805.3850466255</v>
      </c>
      <c r="O9" s="2">
        <f>B9-'Dagens modell'!B9</f>
        <v>-2.8606447158381343E-3</v>
      </c>
      <c r="P9" s="2">
        <f>C9-'Dagens modell'!C9</f>
        <v>2.4890968343243003E-3</v>
      </c>
      <c r="Q9" s="2">
        <f>D9-'Dagens modell'!D9</f>
        <v>207876.0602732026</v>
      </c>
      <c r="R9" s="2">
        <f>E9-'Dagens modell'!E9</f>
        <v>162692.18983970652</v>
      </c>
      <c r="S9" s="2">
        <f>F9-'Dagens modell'!F9</f>
        <v>-395835.5416108222</v>
      </c>
      <c r="T9" s="2">
        <f>G9-'Dagens modell'!G9</f>
        <v>-25267.291869460605</v>
      </c>
      <c r="U9" s="2">
        <f>H9-'Dagens modell'!H9</f>
        <v>2.506593125872314E-3</v>
      </c>
      <c r="V9" s="2">
        <f>I9-'Dagens modell'!I9</f>
        <v>-1.0000076144933701E-7</v>
      </c>
      <c r="W9" s="2">
        <f>J9-'Dagens modell'!J9</f>
        <v>61316.541305956664</v>
      </c>
      <c r="X9" s="2">
        <f>K9-'Dagens modell'!K9</f>
        <v>-16546.686056176528</v>
      </c>
      <c r="Y9" s="2">
        <f>L9-'Dagens modell'!L9</f>
        <v>44769.857756273355</v>
      </c>
      <c r="Z9" s="2">
        <f>M9-'Dagens modell'!M9</f>
        <v>19502.565886812285</v>
      </c>
      <c r="AB9" s="16" t="s">
        <v>80</v>
      </c>
      <c r="AC9" s="9">
        <f t="shared" si="3"/>
        <v>3.6820574099890626</v>
      </c>
      <c r="AD9" s="10">
        <f t="shared" si="4"/>
        <v>1.6597479750575632</v>
      </c>
      <c r="AE9" s="11">
        <f t="shared" si="5"/>
        <v>5.3418053850466256</v>
      </c>
      <c r="AG9" s="9">
        <f t="shared" si="6"/>
        <v>-2.5267291869460605E-2</v>
      </c>
      <c r="AH9" s="10">
        <f t="shared" si="7"/>
        <v>4.4769857756273353E-2</v>
      </c>
      <c r="AI9" s="17">
        <f t="shared" si="8"/>
        <v>1.9502565886812748E-2</v>
      </c>
      <c r="AK9" s="4">
        <f t="shared" si="9"/>
        <v>1.9502565886812748E-2</v>
      </c>
      <c r="AL9" s="24">
        <f>AK9/'Dagens modell'!M9*1000000</f>
        <v>3.6643097075584009E-3</v>
      </c>
    </row>
    <row r="10" spans="1:38" x14ac:dyDescent="0.2">
      <c r="A10" s="4" t="s">
        <v>21</v>
      </c>
      <c r="B10" s="2">
        <v>285686.1746216449</v>
      </c>
      <c r="C10" s="2">
        <v>308383.67274251831</v>
      </c>
      <c r="D10" s="2">
        <v>1286368.4684706533</v>
      </c>
      <c r="E10" s="2">
        <v>326404.5353283963</v>
      </c>
      <c r="F10" s="2">
        <v>0</v>
      </c>
      <c r="G10" s="2">
        <f t="shared" si="0"/>
        <v>2206842.8511632127</v>
      </c>
      <c r="H10" s="2">
        <v>250000.00296464009</v>
      </c>
      <c r="I10" s="2">
        <v>59614.667580078363</v>
      </c>
      <c r="J10" s="2">
        <v>548378.48407664418</v>
      </c>
      <c r="K10" s="2">
        <v>0</v>
      </c>
      <c r="L10" s="2">
        <f t="shared" si="1"/>
        <v>857993.15462136269</v>
      </c>
      <c r="M10" s="2">
        <f t="shared" si="2"/>
        <v>3064836.0057845754</v>
      </c>
      <c r="O10" s="2">
        <f>B10-'Dagens modell'!B10</f>
        <v>-1.0399010498076677E-3</v>
      </c>
      <c r="P10" s="2">
        <f>C10-'Dagens modell'!C10</f>
        <v>1.8503020401112735E-3</v>
      </c>
      <c r="Q10" s="2">
        <f>D10-'Dagens modell'!D10</f>
        <v>207876.0602732026</v>
      </c>
      <c r="R10" s="2">
        <f>E10-'Dagens modell'!E10</f>
        <v>40018.954112413456</v>
      </c>
      <c r="S10" s="2">
        <f>F10-'Dagens modell'!F10</f>
        <v>-211053.22841372062</v>
      </c>
      <c r="T10" s="2">
        <f>G10-'Dagens modell'!G10</f>
        <v>36841.786782296374</v>
      </c>
      <c r="U10" s="2">
        <f>H10-'Dagens modell'!H10</f>
        <v>2.9646400944329798E-3</v>
      </c>
      <c r="V10" s="2">
        <f>I10-'Dagens modell'!I10</f>
        <v>-1.0000076144933701E-7</v>
      </c>
      <c r="W10" s="2">
        <f>J10-'Dagens modell'!J10</f>
        <v>29246.852484087634</v>
      </c>
      <c r="X10" s="2">
        <f>K10-'Dagens modell'!K10</f>
        <v>-9100.6773308946085</v>
      </c>
      <c r="Y10" s="2">
        <f>L10-'Dagens modell'!L10</f>
        <v>20146.178117733216</v>
      </c>
      <c r="Z10" s="2">
        <f>M10-'Dagens modell'!M10</f>
        <v>56987.964900029358</v>
      </c>
      <c r="AB10" s="16" t="s">
        <v>81</v>
      </c>
      <c r="AC10" s="9">
        <f t="shared" si="3"/>
        <v>2.2068428511632128</v>
      </c>
      <c r="AD10" s="10">
        <f t="shared" si="4"/>
        <v>0.85799315462136272</v>
      </c>
      <c r="AE10" s="11">
        <f t="shared" si="5"/>
        <v>3.0648360057845756</v>
      </c>
      <c r="AG10" s="9">
        <f t="shared" si="6"/>
        <v>3.6841786782296375E-2</v>
      </c>
      <c r="AH10" s="10">
        <f t="shared" si="7"/>
        <v>2.0146178117733216E-2</v>
      </c>
      <c r="AI10" s="17">
        <f t="shared" si="8"/>
        <v>5.6987964900029595E-2</v>
      </c>
      <c r="AK10" s="4">
        <f t="shared" si="9"/>
        <v>5.6987964900029595E-2</v>
      </c>
      <c r="AL10" s="24">
        <f>AK10/'Dagens modell'!M10*1000000</f>
        <v>1.8946424196107529E-2</v>
      </c>
    </row>
    <row r="11" spans="1:38" x14ac:dyDescent="0.2">
      <c r="A11" s="4" t="s">
        <v>22</v>
      </c>
      <c r="B11" s="2">
        <v>74647.074660447877</v>
      </c>
      <c r="C11" s="2">
        <v>253315.15975278287</v>
      </c>
      <c r="D11" s="2">
        <v>2572736.9369413066</v>
      </c>
      <c r="E11" s="2">
        <v>1306531.0390233388</v>
      </c>
      <c r="F11" s="2">
        <v>0</v>
      </c>
      <c r="G11" s="2">
        <f t="shared" si="0"/>
        <v>4207230.2103778757</v>
      </c>
      <c r="H11" s="2">
        <v>350000.00855671754</v>
      </c>
      <c r="I11" s="2">
        <v>101002.88351477211</v>
      </c>
      <c r="J11" s="2">
        <v>1381300.1228286608</v>
      </c>
      <c r="K11" s="2">
        <v>0</v>
      </c>
      <c r="L11" s="2">
        <f t="shared" si="1"/>
        <v>1832303.0149001505</v>
      </c>
      <c r="M11" s="2">
        <f t="shared" si="2"/>
        <v>6039533.2252780264</v>
      </c>
      <c r="O11" s="2">
        <f>B11-'Dagens modell'!B11</f>
        <v>-2.7171622787136585E-4</v>
      </c>
      <c r="P11" s="2">
        <f>C11-'Dagens modell'!C11</f>
        <v>1.5198909386526793E-3</v>
      </c>
      <c r="Q11" s="2">
        <f>D11-'Dagens modell'!D11</f>
        <v>415752.12054640567</v>
      </c>
      <c r="R11" s="2">
        <f>E11-'Dagens modell'!E11</f>
        <v>171162.32589533902</v>
      </c>
      <c r="S11" s="2">
        <f>F11-'Dagens modell'!F11</f>
        <v>-659281.04799385765</v>
      </c>
      <c r="T11" s="2">
        <f>G11-'Dagens modell'!G11</f>
        <v>-72366.600303938612</v>
      </c>
      <c r="U11" s="2">
        <f>H11-'Dagens modell'!H11</f>
        <v>8.5567175410687923E-3</v>
      </c>
      <c r="V11" s="2">
        <f>I11-'Dagens modell'!I11</f>
        <v>-1.0000076144933701E-7</v>
      </c>
      <c r="W11" s="2">
        <f>J11-'Dagens modell'!J11</f>
        <v>73669.339884195244</v>
      </c>
      <c r="X11" s="2">
        <f>K11-'Dagens modell'!K11</f>
        <v>0</v>
      </c>
      <c r="Y11" s="2">
        <f>L11-'Dagens modell'!L11</f>
        <v>73669.348440812901</v>
      </c>
      <c r="Z11" s="2">
        <f>M11-'Dagens modell'!M11</f>
        <v>1302.7481368742883</v>
      </c>
      <c r="AB11" s="16" t="s">
        <v>82</v>
      </c>
      <c r="AC11" s="9">
        <f t="shared" si="3"/>
        <v>4.207230210377876</v>
      </c>
      <c r="AD11" s="10">
        <f t="shared" si="4"/>
        <v>1.8323030149001505</v>
      </c>
      <c r="AE11" s="11">
        <f t="shared" si="5"/>
        <v>6.0395332252780261</v>
      </c>
      <c r="AG11" s="9">
        <f t="shared" si="6"/>
        <v>-7.2366600303938614E-2</v>
      </c>
      <c r="AH11" s="10">
        <f t="shared" si="7"/>
        <v>7.3669348440812896E-2</v>
      </c>
      <c r="AI11" s="17">
        <f t="shared" si="8"/>
        <v>1.3027481368742821E-3</v>
      </c>
      <c r="AK11" s="4">
        <f t="shared" si="9"/>
        <v>1.3027481368742821E-3</v>
      </c>
      <c r="AL11" s="24">
        <f>AK11/'Dagens modell'!M11*1000000</f>
        <v>2.1574998533197405E-4</v>
      </c>
    </row>
    <row r="12" spans="1:38" x14ac:dyDescent="0.2">
      <c r="A12" s="4" t="s">
        <v>23</v>
      </c>
      <c r="B12" s="2">
        <v>350791.21682477603</v>
      </c>
      <c r="C12" s="2">
        <v>345096.01473567524</v>
      </c>
      <c r="D12" s="2">
        <v>1929552.7027059798</v>
      </c>
      <c r="E12" s="2">
        <v>968442.38476291159</v>
      </c>
      <c r="F12" s="2">
        <v>0</v>
      </c>
      <c r="G12" s="2">
        <f t="shared" si="0"/>
        <v>3593882.3190293428</v>
      </c>
      <c r="H12" s="2">
        <v>219999.99908390618</v>
      </c>
      <c r="I12" s="2">
        <v>96800.538095192809</v>
      </c>
      <c r="J12" s="2">
        <v>831060.26984481816</v>
      </c>
      <c r="K12" s="2">
        <v>0</v>
      </c>
      <c r="L12" s="2">
        <f t="shared" si="1"/>
        <v>1147860.8070239171</v>
      </c>
      <c r="M12" s="2">
        <f t="shared" si="2"/>
        <v>4741743.1260532597</v>
      </c>
      <c r="O12" s="2">
        <f>B12-'Dagens modell'!B12</f>
        <v>-1.2768841697834432E-3</v>
      </c>
      <c r="P12" s="2">
        <f>C12-'Dagens modell'!C12</f>
        <v>2.07057612715289E-3</v>
      </c>
      <c r="Q12" s="2">
        <f>D12-'Dagens modell'!D12</f>
        <v>311814.0904098039</v>
      </c>
      <c r="R12" s="2">
        <f>E12-'Dagens modell'!E12</f>
        <v>129806.98802272184</v>
      </c>
      <c r="S12" s="2">
        <f>F12-'Dagens modell'!F12</f>
        <v>-386954.59691078501</v>
      </c>
      <c r="T12" s="2">
        <f>G12-'Dagens modell'!G12</f>
        <v>54666.482315432746</v>
      </c>
      <c r="U12" s="2">
        <f>H12-'Dagens modell'!H12</f>
        <v>-9.1609382070600986E-4</v>
      </c>
      <c r="V12" s="2">
        <f>I12-'Dagens modell'!I12</f>
        <v>-1.0000076144933701E-7</v>
      </c>
      <c r="W12" s="2">
        <f>J12-'Dagens modell'!J12</f>
        <v>44323.214391723624</v>
      </c>
      <c r="X12" s="2">
        <f>K12-'Dagens modell'!K12</f>
        <v>0</v>
      </c>
      <c r="Y12" s="2">
        <f>L12-'Dagens modell'!L12</f>
        <v>44323.213475529803</v>
      </c>
      <c r="Z12" s="2">
        <f>M12-'Dagens modell'!M12</f>
        <v>98989.695790962316</v>
      </c>
      <c r="AB12" s="16" t="s">
        <v>83</v>
      </c>
      <c r="AC12" s="9">
        <f t="shared" si="3"/>
        <v>3.5938823190293427</v>
      </c>
      <c r="AD12" s="10">
        <f t="shared" si="4"/>
        <v>1.1478608070239171</v>
      </c>
      <c r="AE12" s="11">
        <f t="shared" si="5"/>
        <v>4.7417431260532599</v>
      </c>
      <c r="AG12" s="9">
        <f t="shared" si="6"/>
        <v>5.4666482315432745E-2</v>
      </c>
      <c r="AH12" s="10">
        <f t="shared" si="7"/>
        <v>4.4323213475529803E-2</v>
      </c>
      <c r="AI12" s="17">
        <f t="shared" si="8"/>
        <v>9.8989695790962548E-2</v>
      </c>
      <c r="AK12" s="4">
        <f t="shared" si="9"/>
        <v>9.8989695790962548E-2</v>
      </c>
      <c r="AL12" s="24">
        <f>AK12/'Dagens modell'!M12*1000000</f>
        <v>2.1321333833007373E-2</v>
      </c>
    </row>
    <row r="13" spans="1:38" x14ac:dyDescent="0.2">
      <c r="A13" s="4" t="s">
        <v>24</v>
      </c>
      <c r="B13" s="2">
        <v>0</v>
      </c>
      <c r="C13" s="2">
        <v>69753.449786998186</v>
      </c>
      <c r="D13" s="2">
        <v>1127287.5678697824</v>
      </c>
      <c r="E13" s="2">
        <v>0</v>
      </c>
      <c r="F13" s="2">
        <v>0</v>
      </c>
      <c r="G13" s="2">
        <f t="shared" si="0"/>
        <v>1197041.0176567805</v>
      </c>
      <c r="H13" s="2">
        <v>99999.996434735222</v>
      </c>
      <c r="I13" s="2">
        <v>1465.9344486904515</v>
      </c>
      <c r="J13" s="2">
        <v>162186.55380404129</v>
      </c>
      <c r="K13" s="2">
        <v>0</v>
      </c>
      <c r="L13" s="2">
        <f t="shared" si="1"/>
        <v>263652.48468746699</v>
      </c>
      <c r="M13" s="2">
        <f t="shared" si="2"/>
        <v>1460693.5023442474</v>
      </c>
      <c r="O13" s="2">
        <f>B13-'Dagens modell'!B13</f>
        <v>0</v>
      </c>
      <c r="P13" s="2">
        <f>C13-'Dagens modell'!C13</f>
        <v>4.1852070717141032E-4</v>
      </c>
      <c r="Q13" s="2">
        <f>D13-'Dagens modell'!D13</f>
        <v>182168.72081941657</v>
      </c>
      <c r="R13" s="2">
        <f>E13-'Dagens modell'!E13</f>
        <v>0</v>
      </c>
      <c r="S13" s="2">
        <f>F13-'Dagens modell'!F13</f>
        <v>-128092.47241916702</v>
      </c>
      <c r="T13" s="2">
        <f>G13-'Dagens modell'!G13</f>
        <v>54076.248818770284</v>
      </c>
      <c r="U13" s="2">
        <f>H13-'Dagens modell'!H13</f>
        <v>-3.5652647784445435E-3</v>
      </c>
      <c r="V13" s="2">
        <f>I13-'Dagens modell'!I13</f>
        <v>-1.0000007932831068E-7</v>
      </c>
      <c r="W13" s="2">
        <f>J13-'Dagens modell'!J13</f>
        <v>8649.9495362155139</v>
      </c>
      <c r="X13" s="2">
        <f>K13-'Dagens modell'!K13</f>
        <v>-551.55620186721922</v>
      </c>
      <c r="Y13" s="2">
        <f>L13-'Dagens modell'!L13</f>
        <v>8098.3897689835576</v>
      </c>
      <c r="Z13" s="2">
        <f>M13-'Dagens modell'!M13</f>
        <v>62174.638587753754</v>
      </c>
      <c r="AB13" s="16" t="s">
        <v>84</v>
      </c>
      <c r="AC13" s="9">
        <f t="shared" si="3"/>
        <v>1.1970410176567805</v>
      </c>
      <c r="AD13" s="10">
        <f t="shared" si="4"/>
        <v>0.26365248468746699</v>
      </c>
      <c r="AE13" s="11">
        <f t="shared" si="5"/>
        <v>1.4606935023442476</v>
      </c>
      <c r="AG13" s="9">
        <f t="shared" si="6"/>
        <v>5.4076248818770281E-2</v>
      </c>
      <c r="AH13" s="10">
        <f t="shared" si="7"/>
        <v>8.0983897689835584E-3</v>
      </c>
      <c r="AI13" s="17">
        <f t="shared" si="8"/>
        <v>6.2174638587753836E-2</v>
      </c>
      <c r="AK13" s="4">
        <f t="shared" si="9"/>
        <v>6.2174638587753836E-2</v>
      </c>
      <c r="AL13" s="24">
        <f>AK13/'Dagens modell'!M13*1000000</f>
        <v>4.4457490134061944E-2</v>
      </c>
    </row>
    <row r="14" spans="1:38" x14ac:dyDescent="0.2">
      <c r="A14" s="4" t="s">
        <v>25</v>
      </c>
      <c r="B14" s="2">
        <v>255780.03603711459</v>
      </c>
      <c r="C14" s="2">
        <v>91780.854982892342</v>
      </c>
      <c r="D14" s="2">
        <v>1286368.4684706533</v>
      </c>
      <c r="E14" s="2">
        <v>644248.42260286666</v>
      </c>
      <c r="F14" s="2">
        <v>0</v>
      </c>
      <c r="G14" s="2">
        <f t="shared" si="0"/>
        <v>2278177.7820935268</v>
      </c>
      <c r="H14" s="2">
        <v>270000.006458616</v>
      </c>
      <c r="I14" s="2">
        <v>3420.5137136110534</v>
      </c>
      <c r="J14" s="2">
        <v>530153.62695370731</v>
      </c>
      <c r="K14" s="2">
        <v>0</v>
      </c>
      <c r="L14" s="2">
        <f t="shared" si="1"/>
        <v>803574.14712593437</v>
      </c>
      <c r="M14" s="2">
        <f t="shared" si="2"/>
        <v>3081751.929219461</v>
      </c>
      <c r="O14" s="2">
        <f>B14-'Dagens modell'!B14</f>
        <v>-9.3104233383201063E-4</v>
      </c>
      <c r="P14" s="2">
        <f>C14-'Dagens modell'!C14</f>
        <v>5.5068513029254973E-4</v>
      </c>
      <c r="Q14" s="2">
        <f>D14-'Dagens modell'!D14</f>
        <v>207876.0602732026</v>
      </c>
      <c r="R14" s="2">
        <f>E14-'Dagens modell'!E14</f>
        <v>80103.457858894835</v>
      </c>
      <c r="S14" s="2">
        <f>F14-'Dagens modell'!F14</f>
        <v>-247991.13643981866</v>
      </c>
      <c r="T14" s="2">
        <f>G14-'Dagens modell'!G14</f>
        <v>39988.381311921403</v>
      </c>
      <c r="U14" s="2">
        <f>H14-'Dagens modell'!H14</f>
        <v>6.4586160006001592E-3</v>
      </c>
      <c r="V14" s="2">
        <f>I14-'Dagens modell'!I14</f>
        <v>-9.9999851954635233E-8</v>
      </c>
      <c r="W14" s="2">
        <f>J14-'Dagens modell'!J14</f>
        <v>28274.860104197753</v>
      </c>
      <c r="X14" s="2">
        <f>K14-'Dagens modell'!K14</f>
        <v>-17760.109700293233</v>
      </c>
      <c r="Y14" s="2">
        <f>L14-'Dagens modell'!L14</f>
        <v>10514.756862420472</v>
      </c>
      <c r="Z14" s="2">
        <f>M14-'Dagens modell'!M14</f>
        <v>50503.138174341992</v>
      </c>
      <c r="AB14" s="16" t="s">
        <v>85</v>
      </c>
      <c r="AC14" s="9">
        <f t="shared" si="3"/>
        <v>2.2781777820935267</v>
      </c>
      <c r="AD14" s="10">
        <f t="shared" si="4"/>
        <v>0.80357414712593433</v>
      </c>
      <c r="AE14" s="11">
        <f t="shared" si="5"/>
        <v>3.0817519292194611</v>
      </c>
      <c r="AG14" s="9">
        <f t="shared" si="6"/>
        <v>3.9988381311921402E-2</v>
      </c>
      <c r="AH14" s="10">
        <f t="shared" si="7"/>
        <v>1.0514756862420472E-2</v>
      </c>
      <c r="AI14" s="17">
        <f t="shared" si="8"/>
        <v>5.0503138174341877E-2</v>
      </c>
      <c r="AK14" s="4">
        <f t="shared" si="9"/>
        <v>5.0503138174341877E-2</v>
      </c>
      <c r="AL14" s="24">
        <f>AK14/'Dagens modell'!M14*1000000</f>
        <v>1.6660835733291732E-2</v>
      </c>
    </row>
    <row r="15" spans="1:38" x14ac:dyDescent="0.2">
      <c r="A15" s="4" t="s">
        <v>26</v>
      </c>
      <c r="B15" s="2">
        <v>294790.52711165085</v>
      </c>
      <c r="C15" s="2">
        <v>1424438.8693344891</v>
      </c>
      <c r="D15" s="2">
        <v>1929552.7027059798</v>
      </c>
      <c r="E15" s="2">
        <v>3030509.0994170471</v>
      </c>
      <c r="F15" s="2">
        <v>0</v>
      </c>
      <c r="G15" s="2">
        <f t="shared" si="0"/>
        <v>6679291.1985691674</v>
      </c>
      <c r="H15" s="2">
        <v>329999.98946851701</v>
      </c>
      <c r="I15" s="2">
        <v>159347.07457265208</v>
      </c>
      <c r="J15" s="2">
        <v>1939096.461390961</v>
      </c>
      <c r="K15" s="2">
        <v>0</v>
      </c>
      <c r="L15" s="2">
        <f t="shared" si="1"/>
        <v>2428443.5254321303</v>
      </c>
      <c r="M15" s="2">
        <f t="shared" si="2"/>
        <v>9107734.7240012977</v>
      </c>
      <c r="O15" s="2">
        <f>B15-'Dagens modell'!B15</f>
        <v>-1.0730409994721413E-3</v>
      </c>
      <c r="P15" s="2">
        <f>C15-'Dagens modell'!C15</f>
        <v>8.5466331802308559E-3</v>
      </c>
      <c r="Q15" s="2">
        <f>D15-'Dagens modell'!D15</f>
        <v>311814.0904098039</v>
      </c>
      <c r="R15" s="2">
        <f>E15-'Dagens modell'!E15</f>
        <v>369154.87209288077</v>
      </c>
      <c r="S15" s="2">
        <f>F15-'Dagens modell'!F15</f>
        <v>-634244.38372867787</v>
      </c>
      <c r="T15" s="2">
        <f>G15-'Dagens modell'!G15</f>
        <v>46724.586247598752</v>
      </c>
      <c r="U15" s="2">
        <f>H15-'Dagens modell'!H15</f>
        <v>-1.0531482985243201E-2</v>
      </c>
      <c r="V15" s="2">
        <f>I15-'Dagens modell'!I15</f>
        <v>-1.0000076144933701E-7</v>
      </c>
      <c r="W15" s="2">
        <f>J15-'Dagens modell'!J15</f>
        <v>103418.47794085136</v>
      </c>
      <c r="X15" s="2">
        <f>K15-'Dagens modell'!K15</f>
        <v>-97680.603351655795</v>
      </c>
      <c r="Y15" s="2">
        <f>L15-'Dagens modell'!L15</f>
        <v>5737.8640576126054</v>
      </c>
      <c r="Z15" s="2">
        <f>M15-'Dagens modell'!M15</f>
        <v>52462.450305210426</v>
      </c>
      <c r="AB15" s="16" t="s">
        <v>86</v>
      </c>
      <c r="AC15" s="9">
        <f t="shared" si="3"/>
        <v>6.6792911985691674</v>
      </c>
      <c r="AD15" s="10">
        <f t="shared" si="4"/>
        <v>2.4284435254321304</v>
      </c>
      <c r="AE15" s="11">
        <f t="shared" si="5"/>
        <v>9.1077347240012969</v>
      </c>
      <c r="AG15" s="9">
        <f t="shared" si="6"/>
        <v>4.6724586247598753E-2</v>
      </c>
      <c r="AH15" s="10">
        <f t="shared" si="7"/>
        <v>5.7378640576126053E-3</v>
      </c>
      <c r="AI15" s="17">
        <f t="shared" si="8"/>
        <v>5.2462450305211357E-2</v>
      </c>
      <c r="AK15" s="4">
        <f t="shared" si="9"/>
        <v>5.2462450305211357E-2</v>
      </c>
      <c r="AL15" s="24">
        <f>AK15/'Dagens modell'!M15*1000000</f>
        <v>5.7935806588174273E-3</v>
      </c>
    </row>
    <row r="16" spans="1:38" x14ac:dyDescent="0.2">
      <c r="A16" s="4" t="s">
        <v>27</v>
      </c>
      <c r="B16" s="2">
        <v>68784.72921954951</v>
      </c>
      <c r="C16" s="2">
        <v>532328.95890077564</v>
      </c>
      <c r="D16" s="2">
        <v>1929552.7027059798</v>
      </c>
      <c r="E16" s="2">
        <v>1477308.4397018203</v>
      </c>
      <c r="F16" s="2">
        <v>0</v>
      </c>
      <c r="G16" s="2">
        <f t="shared" si="0"/>
        <v>4007974.8305281252</v>
      </c>
      <c r="H16" s="2">
        <v>389999.99722998485</v>
      </c>
      <c r="I16" s="2">
        <v>161448.24728244171</v>
      </c>
      <c r="J16" s="2">
        <v>970541.51876531716</v>
      </c>
      <c r="K16" s="2">
        <v>0</v>
      </c>
      <c r="L16" s="2">
        <f t="shared" si="1"/>
        <v>1521989.7632777437</v>
      </c>
      <c r="M16" s="2">
        <f t="shared" si="2"/>
        <v>5529964.5938058691</v>
      </c>
      <c r="O16" s="2">
        <f>B16-'Dagens modell'!B16</f>
        <v>-2.5037722662091255E-4</v>
      </c>
      <c r="P16" s="2">
        <f>C16-'Dagens modell'!C16</f>
        <v>3.1939737964421511E-3</v>
      </c>
      <c r="Q16" s="2">
        <f>D16-'Dagens modell'!D16</f>
        <v>311814.0904098039</v>
      </c>
      <c r="R16" s="2">
        <f>E16-'Dagens modell'!E16</f>
        <v>182013.05019642226</v>
      </c>
      <c r="S16" s="2">
        <f>F16-'Dagens modell'!F16</f>
        <v>-408870.46319003624</v>
      </c>
      <c r="T16" s="2">
        <f>G16-'Dagens modell'!G16</f>
        <v>84956.680359786376</v>
      </c>
      <c r="U16" s="2">
        <f>H16-'Dagens modell'!H16</f>
        <v>-2.7700151549652219E-3</v>
      </c>
      <c r="V16" s="2">
        <f>I16-'Dagens modell'!I16</f>
        <v>-1.0000076144933701E-7</v>
      </c>
      <c r="W16" s="2">
        <f>J16-'Dagens modell'!J16</f>
        <v>51762.214334150311</v>
      </c>
      <c r="X16" s="2">
        <f>K16-'Dagens modell'!K16</f>
        <v>-70378.571358952118</v>
      </c>
      <c r="Y16" s="2">
        <f>L16-'Dagens modell'!L16</f>
        <v>-18616.359794917051</v>
      </c>
      <c r="Z16" s="2">
        <f>M16-'Dagens modell'!M16</f>
        <v>66340.320564869791</v>
      </c>
      <c r="AB16" s="16" t="s">
        <v>87</v>
      </c>
      <c r="AC16" s="9">
        <f t="shared" si="3"/>
        <v>4.0079748305281253</v>
      </c>
      <c r="AD16" s="10">
        <f t="shared" si="4"/>
        <v>1.5219897632777437</v>
      </c>
      <c r="AE16" s="11">
        <f t="shared" si="5"/>
        <v>5.529964593805869</v>
      </c>
      <c r="AG16" s="9">
        <f t="shared" si="6"/>
        <v>8.4956680359786374E-2</v>
      </c>
      <c r="AH16" s="10">
        <f t="shared" si="7"/>
        <v>-1.8616359794917051E-2</v>
      </c>
      <c r="AI16" s="17">
        <f t="shared" si="8"/>
        <v>6.6340320564869326E-2</v>
      </c>
      <c r="AK16" s="4">
        <f t="shared" si="9"/>
        <v>6.6340320564869326E-2</v>
      </c>
      <c r="AL16" s="24">
        <f>AK16/'Dagens modell'!M16*1000000</f>
        <v>1.2142182047506814E-2</v>
      </c>
    </row>
    <row r="17" spans="1:38" x14ac:dyDescent="0.2">
      <c r="A17" s="4" t="s">
        <v>28</v>
      </c>
      <c r="B17" s="2">
        <v>0.40813419697092368</v>
      </c>
      <c r="C17" s="2">
        <v>84438.386584260967</v>
      </c>
      <c r="D17" s="2">
        <v>1230625.8348369249</v>
      </c>
      <c r="E17" s="2">
        <v>0</v>
      </c>
      <c r="F17" s="2">
        <v>0</v>
      </c>
      <c r="G17" s="2">
        <f t="shared" si="0"/>
        <v>1315064.6295553828</v>
      </c>
      <c r="H17" s="2">
        <v>310000.01988345024</v>
      </c>
      <c r="I17" s="2">
        <v>0</v>
      </c>
      <c r="J17" s="2">
        <v>634479.71262527979</v>
      </c>
      <c r="K17" s="2">
        <v>0</v>
      </c>
      <c r="L17" s="2">
        <f t="shared" si="1"/>
        <v>944479.73250873003</v>
      </c>
      <c r="M17" s="2">
        <f t="shared" si="2"/>
        <v>2259544.3620641129</v>
      </c>
      <c r="O17" s="2">
        <f>B17-'Dagens modell'!B17</f>
        <v>-1.4856132990459514E-9</v>
      </c>
      <c r="P17" s="2">
        <f>C17-'Dagens modell'!C17</f>
        <v>5.0663032743614167E-4</v>
      </c>
      <c r="Q17" s="2">
        <f>D17-'Dagens modell'!D17</f>
        <v>198868.09766136378</v>
      </c>
      <c r="R17" s="2">
        <f>E17-'Dagens modell'!E17</f>
        <v>0</v>
      </c>
      <c r="S17" s="2">
        <f>F17-'Dagens modell'!F17</f>
        <v>-244715.92156807566</v>
      </c>
      <c r="T17" s="2">
        <f>G17-'Dagens modell'!G17</f>
        <v>-45847.823400083231</v>
      </c>
      <c r="U17" s="2">
        <f>H17-'Dagens modell'!H17</f>
        <v>1.9883450237102807E-2</v>
      </c>
      <c r="V17" s="2">
        <f>I17-'Dagens modell'!I17</f>
        <v>-9.9999999999999995E-8</v>
      </c>
      <c r="W17" s="2">
        <f>J17-'Dagens modell'!J17</f>
        <v>33838.918006681604</v>
      </c>
      <c r="X17" s="2">
        <f>K17-'Dagens modell'!K17</f>
        <v>-523.97839177854644</v>
      </c>
      <c r="Y17" s="2">
        <f>L17-'Dagens modell'!L17</f>
        <v>33314.959498253302</v>
      </c>
      <c r="Z17" s="2">
        <f>M17-'Dagens modell'!M17</f>
        <v>-12532.863901829813</v>
      </c>
      <c r="AB17" s="16" t="s">
        <v>88</v>
      </c>
      <c r="AC17" s="9">
        <f t="shared" si="3"/>
        <v>1.3150646295553827</v>
      </c>
      <c r="AD17" s="10">
        <f t="shared" si="4"/>
        <v>0.94447973250873007</v>
      </c>
      <c r="AE17" s="11">
        <f t="shared" si="5"/>
        <v>2.2595443620641129</v>
      </c>
      <c r="AG17" s="9">
        <f t="shared" si="6"/>
        <v>-4.5847823400083233E-2</v>
      </c>
      <c r="AH17" s="10">
        <f t="shared" si="7"/>
        <v>3.3314959498253305E-2</v>
      </c>
      <c r="AI17" s="17">
        <f t="shared" si="8"/>
        <v>-1.2532863901829928E-2</v>
      </c>
      <c r="AK17" s="4">
        <f t="shared" si="9"/>
        <v>1.2532863901829928E-2</v>
      </c>
      <c r="AL17" s="24">
        <f>AK17/'Dagens modell'!M17*1000000</f>
        <v>5.5160378171132595E-3</v>
      </c>
    </row>
    <row r="18" spans="1:38" x14ac:dyDescent="0.2">
      <c r="A18" s="4" t="s">
        <v>29</v>
      </c>
      <c r="B18" s="2">
        <v>1237367.2673404594</v>
      </c>
      <c r="C18" s="2">
        <v>3671234.1993156937</v>
      </c>
      <c r="D18" s="2">
        <v>1929552.7027059798</v>
      </c>
      <c r="E18" s="2">
        <v>13592942.892273691</v>
      </c>
      <c r="F18" s="2">
        <v>0</v>
      </c>
      <c r="G18" s="2">
        <f t="shared" si="0"/>
        <v>20431097.061635822</v>
      </c>
      <c r="H18" s="2">
        <v>349999.98380515061</v>
      </c>
      <c r="I18" s="2">
        <v>13506533.636454344</v>
      </c>
      <c r="J18" s="2">
        <v>10971640.912880698</v>
      </c>
      <c r="K18" s="2">
        <v>0</v>
      </c>
      <c r="L18" s="2">
        <f t="shared" si="1"/>
        <v>24828174.53314019</v>
      </c>
      <c r="M18" s="2">
        <f t="shared" si="2"/>
        <v>45259271.594776012</v>
      </c>
      <c r="O18" s="2">
        <f>B18-'Dagens modell'!B18</f>
        <v>-4.5040315017104149E-3</v>
      </c>
      <c r="P18" s="2">
        <f>C18-'Dagens modell'!C18</f>
        <v>2.2027404978871346E-2</v>
      </c>
      <c r="Q18" s="2">
        <f>D18-'Dagens modell'!D18</f>
        <v>311814.0904098039</v>
      </c>
      <c r="R18" s="2">
        <f>E18-'Dagens modell'!E18</f>
        <v>1795577.363470953</v>
      </c>
      <c r="S18" s="2">
        <f>F18-'Dagens modell'!F18</f>
        <v>-2752751.7163011096</v>
      </c>
      <c r="T18" s="2">
        <f>G18-'Dagens modell'!G18</f>
        <v>-645360.24489698187</v>
      </c>
      <c r="U18" s="2">
        <f>H18-'Dagens modell'!H18</f>
        <v>-1.6194849391467869E-2</v>
      </c>
      <c r="V18" s="2">
        <f>I18-'Dagens modell'!I18</f>
        <v>-1.0058283805847168E-7</v>
      </c>
      <c r="W18" s="2">
        <f>J18-'Dagens modell'!J18</f>
        <v>585154.18202030286</v>
      </c>
      <c r="X18" s="2">
        <f>K18-'Dagens modell'!K18</f>
        <v>0</v>
      </c>
      <c r="Y18" s="2">
        <f>L18-'Dagens modell'!L18</f>
        <v>585154.16582535207</v>
      </c>
      <c r="Z18" s="2">
        <f>M18-'Dagens modell'!M18</f>
        <v>-60206.079071633518</v>
      </c>
      <c r="AB18" s="16" t="s">
        <v>89</v>
      </c>
      <c r="AC18" s="9">
        <f t="shared" si="3"/>
        <v>20.431097061635821</v>
      </c>
      <c r="AD18" s="10">
        <f t="shared" si="4"/>
        <v>24.828174533140189</v>
      </c>
      <c r="AE18" s="11">
        <f t="shared" si="5"/>
        <v>45.25927159477601</v>
      </c>
      <c r="AG18" s="9">
        <f t="shared" si="6"/>
        <v>-0.64536024489698185</v>
      </c>
      <c r="AH18" s="10">
        <f t="shared" si="7"/>
        <v>0.58515416582535207</v>
      </c>
      <c r="AI18" s="17">
        <f t="shared" si="8"/>
        <v>-6.0206079071629781E-2</v>
      </c>
      <c r="AK18" s="4">
        <f t="shared" si="9"/>
        <v>6.0206079071629781E-2</v>
      </c>
      <c r="AL18" s="24">
        <f>AK18/'Dagens modell'!M18*1000000</f>
        <v>1.3284813100653339E-3</v>
      </c>
    </row>
    <row r="19" spans="1:38" x14ac:dyDescent="0.2">
      <c r="A19" s="4" t="s">
        <v>30</v>
      </c>
      <c r="B19" s="2">
        <v>966791.27019129216</v>
      </c>
      <c r="C19" s="2">
        <v>3436275.2105594892</v>
      </c>
      <c r="D19" s="2">
        <v>1929552.7027059798</v>
      </c>
      <c r="E19" s="2">
        <v>5251713.9612844326</v>
      </c>
      <c r="F19" s="2">
        <v>0</v>
      </c>
      <c r="G19" s="2">
        <f t="shared" si="0"/>
        <v>11584333.144741194</v>
      </c>
      <c r="H19" s="2">
        <v>459999.99894132838</v>
      </c>
      <c r="I19" s="2">
        <v>412269.63145337795</v>
      </c>
      <c r="J19" s="2">
        <v>3978486.9551827349</v>
      </c>
      <c r="K19" s="2">
        <v>0</v>
      </c>
      <c r="L19" s="2">
        <f t="shared" si="1"/>
        <v>4850756.5855774414</v>
      </c>
      <c r="M19" s="2">
        <f t="shared" si="2"/>
        <v>16435089.730318636</v>
      </c>
      <c r="O19" s="2">
        <f>B19-'Dagens modell'!B19</f>
        <v>-3.5191315691918135E-3</v>
      </c>
      <c r="P19" s="2">
        <f>C19-'Dagens modell'!C19</f>
        <v>2.0617650821805E-2</v>
      </c>
      <c r="Q19" s="2">
        <f>D19-'Dagens modell'!D19</f>
        <v>311814.0904098039</v>
      </c>
      <c r="R19" s="2">
        <f>E19-'Dagens modell'!E19</f>
        <v>680548.08297681715</v>
      </c>
      <c r="S19" s="2">
        <f>F19-'Dagens modell'!F19</f>
        <v>-1121714.9536029145</v>
      </c>
      <c r="T19" s="2">
        <f>G19-'Dagens modell'!G19</f>
        <v>-129352.76311777346</v>
      </c>
      <c r="U19" s="2">
        <f>H19-'Dagens modell'!H19</f>
        <v>-1.058671623468399E-3</v>
      </c>
      <c r="V19" s="2">
        <f>I19-'Dagens modell'!I19</f>
        <v>-1.0000076144933701E-7</v>
      </c>
      <c r="W19" s="2">
        <f>J19-'Dagens modell'!J19</f>
        <v>212185.97094307933</v>
      </c>
      <c r="X19" s="2">
        <f>K19-'Dagens modell'!K19</f>
        <v>0</v>
      </c>
      <c r="Y19" s="2">
        <f>L19-'Dagens modell'!L19</f>
        <v>212185.96988430806</v>
      </c>
      <c r="Z19" s="2">
        <f>M19-'Dagens modell'!M19</f>
        <v>82833.206766534597</v>
      </c>
      <c r="AB19" s="16" t="s">
        <v>90</v>
      </c>
      <c r="AC19" s="9">
        <f t="shared" si="3"/>
        <v>11.584333144741194</v>
      </c>
      <c r="AD19" s="10">
        <f t="shared" si="4"/>
        <v>4.8507565855774413</v>
      </c>
      <c r="AE19" s="11">
        <f t="shared" si="5"/>
        <v>16.435089730318637</v>
      </c>
      <c r="AG19" s="9">
        <f t="shared" si="6"/>
        <v>-0.12935276311777347</v>
      </c>
      <c r="AH19" s="10">
        <f t="shared" si="7"/>
        <v>0.21218596988430805</v>
      </c>
      <c r="AI19" s="17">
        <f t="shared" si="8"/>
        <v>8.2833206766534578E-2</v>
      </c>
      <c r="AK19" s="4">
        <f t="shared" si="9"/>
        <v>8.2833206766534578E-2</v>
      </c>
      <c r="AL19" s="24">
        <f>AK19/'Dagens modell'!M19*1000000</f>
        <v>5.0655520629357903E-3</v>
      </c>
    </row>
    <row r="20" spans="1:38" x14ac:dyDescent="0.2">
      <c r="A20" s="4" t="s">
        <v>31</v>
      </c>
      <c r="B20" s="2">
        <v>668738.71868822479</v>
      </c>
      <c r="C20" s="2">
        <v>646137.21907956211</v>
      </c>
      <c r="D20" s="2">
        <v>1286368.4684706533</v>
      </c>
      <c r="E20" s="2">
        <v>5401025.7176526813</v>
      </c>
      <c r="F20" s="2">
        <v>0</v>
      </c>
      <c r="G20" s="2">
        <f t="shared" si="0"/>
        <v>8002270.1238911217</v>
      </c>
      <c r="H20" s="2">
        <v>399999.99117986049</v>
      </c>
      <c r="I20" s="2">
        <v>705554.25015471433</v>
      </c>
      <c r="J20" s="2">
        <v>2859955.2065427029</v>
      </c>
      <c r="K20" s="2">
        <v>0</v>
      </c>
      <c r="L20" s="2">
        <f t="shared" si="1"/>
        <v>3965509.4478772776</v>
      </c>
      <c r="M20" s="2">
        <f t="shared" si="2"/>
        <v>11967779.571768399</v>
      </c>
      <c r="O20" s="2">
        <f>B20-'Dagens modell'!B20</f>
        <v>-2.4342166725546122E-3</v>
      </c>
      <c r="P20" s="2">
        <f>C20-'Dagens modell'!C20</f>
        <v>3.8768233498558402E-3</v>
      </c>
      <c r="Q20" s="2">
        <f>D20-'Dagens modell'!D20</f>
        <v>207876.0602732026</v>
      </c>
      <c r="R20" s="2">
        <f>E20-'Dagens modell'!E20</f>
        <v>650517.53570592217</v>
      </c>
      <c r="S20" s="2">
        <f>F20-'Dagens modell'!F20</f>
        <v>-927325.75819485693</v>
      </c>
      <c r="T20" s="2">
        <f>G20-'Dagens modell'!G20</f>
        <v>-68932.160773125477</v>
      </c>
      <c r="U20" s="2">
        <f>H20-'Dagens modell'!H20</f>
        <v>-8.8201395119540393E-3</v>
      </c>
      <c r="V20" s="2">
        <f>I20-'Dagens modell'!I20</f>
        <v>-1.0000076144933701E-7</v>
      </c>
      <c r="W20" s="2">
        <f>J20-'Dagens modell'!J20</f>
        <v>152530.94434894435</v>
      </c>
      <c r="X20" s="2">
        <f>K20-'Dagens modell'!K20</f>
        <v>-1671601.3810156875</v>
      </c>
      <c r="Y20" s="2">
        <f>L20-'Dagens modell'!L20</f>
        <v>-1519070.4454869824</v>
      </c>
      <c r="Z20" s="2">
        <f>M20-'Dagens modell'!M20</f>
        <v>-1588002.6062601078</v>
      </c>
      <c r="AB20" s="16" t="s">
        <v>91</v>
      </c>
      <c r="AC20" s="9">
        <f t="shared" si="3"/>
        <v>8.0022701238911225</v>
      </c>
      <c r="AD20" s="10">
        <f t="shared" si="4"/>
        <v>3.9655094478772774</v>
      </c>
      <c r="AE20" s="11">
        <f t="shared" si="5"/>
        <v>11.9677795717684</v>
      </c>
      <c r="AG20" s="9">
        <f t="shared" si="6"/>
        <v>-6.8932160773125473E-2</v>
      </c>
      <c r="AH20" s="10">
        <f t="shared" si="7"/>
        <v>-1.5190704454869823</v>
      </c>
      <c r="AI20" s="17">
        <f t="shared" si="8"/>
        <v>-1.5880026062601078</v>
      </c>
      <c r="AK20" s="4">
        <f t="shared" si="9"/>
        <v>1.5880026062601078</v>
      </c>
      <c r="AL20" s="24">
        <f>AK20/'Dagens modell'!M20*1000000</f>
        <v>0.11714577479962575</v>
      </c>
    </row>
    <row r="21" spans="1:38" x14ac:dyDescent="0.2">
      <c r="A21" s="4" t="s">
        <v>32</v>
      </c>
      <c r="B21" s="2">
        <v>598133.28471370449</v>
      </c>
      <c r="C21" s="2">
        <v>1494192.3191214874</v>
      </c>
      <c r="D21" s="2">
        <v>3215921.1711766333</v>
      </c>
      <c r="E21" s="2">
        <v>5898960.8548929589</v>
      </c>
      <c r="F21" s="2">
        <v>0</v>
      </c>
      <c r="G21" s="2">
        <f t="shared" si="0"/>
        <v>11207207.629904784</v>
      </c>
      <c r="H21" s="2">
        <v>420000.01026806101</v>
      </c>
      <c r="I21" s="2">
        <v>2196409.5844729035</v>
      </c>
      <c r="J21" s="2">
        <v>5213281.8090515956</v>
      </c>
      <c r="K21" s="2">
        <v>0</v>
      </c>
      <c r="L21" s="2">
        <f t="shared" si="1"/>
        <v>7829691.4037925601</v>
      </c>
      <c r="M21" s="2">
        <f t="shared" si="2"/>
        <v>19036899.033697344</v>
      </c>
      <c r="O21" s="2">
        <f>B21-'Dagens modell'!B21</f>
        <v>-2.1772121544927359E-3</v>
      </c>
      <c r="P21" s="2">
        <f>C21-'Dagens modell'!C21</f>
        <v>8.9651539456099272E-3</v>
      </c>
      <c r="Q21" s="2">
        <f>D21-'Dagens modell'!D21</f>
        <v>519690.15068300674</v>
      </c>
      <c r="R21" s="2">
        <f>E21-'Dagens modell'!E21</f>
        <v>709165.00101413764</v>
      </c>
      <c r="S21" s="2">
        <f>F21-'Dagens modell'!F21</f>
        <v>-1148033.8914117008</v>
      </c>
      <c r="T21" s="2">
        <f>G21-'Dagens modell'!G21</f>
        <v>80821.267073383555</v>
      </c>
      <c r="U21" s="2">
        <f>H21-'Dagens modell'!H21</f>
        <v>1.0268061014357954E-2</v>
      </c>
      <c r="V21" s="2">
        <f>I21-'Dagens modell'!I21</f>
        <v>-1.0011717677116394E-7</v>
      </c>
      <c r="W21" s="2">
        <f>J21-'Dagens modell'!J21</f>
        <v>278041.69648275152</v>
      </c>
      <c r="X21" s="2">
        <f>K21-'Dagens modell'!K21</f>
        <v>-63153.185114422624</v>
      </c>
      <c r="Y21" s="2">
        <f>L21-'Dagens modell'!L21</f>
        <v>214888.52163628954</v>
      </c>
      <c r="Z21" s="2">
        <f>M21-'Dagens modell'!M21</f>
        <v>295709.78870967403</v>
      </c>
      <c r="AB21" s="16" t="s">
        <v>92</v>
      </c>
      <c r="AC21" s="9">
        <f t="shared" si="3"/>
        <v>11.207207629904785</v>
      </c>
      <c r="AD21" s="10">
        <f t="shared" si="4"/>
        <v>7.8296914037925598</v>
      </c>
      <c r="AE21" s="11">
        <f t="shared" si="5"/>
        <v>19.036899033697345</v>
      </c>
      <c r="AG21" s="9">
        <f t="shared" si="6"/>
        <v>8.0821267073383551E-2</v>
      </c>
      <c r="AH21" s="10">
        <f t="shared" si="7"/>
        <v>0.21488852163628955</v>
      </c>
      <c r="AI21" s="17">
        <f t="shared" si="8"/>
        <v>0.29570978870967313</v>
      </c>
      <c r="AK21" s="4">
        <f t="shared" si="9"/>
        <v>0.29570978870967313</v>
      </c>
      <c r="AL21" s="24">
        <f>AK21/'Dagens modell'!M21*1000000</f>
        <v>1.5778603206237869E-2</v>
      </c>
    </row>
    <row r="22" spans="1:38" x14ac:dyDescent="0.2">
      <c r="A22" s="4" t="s">
        <v>33</v>
      </c>
      <c r="B22" s="2">
        <v>139217.51004003835</v>
      </c>
      <c r="C22" s="2">
        <v>194575.41256373181</v>
      </c>
      <c r="D22" s="2">
        <v>1929552.7027059798</v>
      </c>
      <c r="E22" s="2">
        <v>959448.90751419659</v>
      </c>
      <c r="F22" s="2">
        <v>0</v>
      </c>
      <c r="G22" s="2">
        <f t="shared" si="0"/>
        <v>3222794.5328239463</v>
      </c>
      <c r="H22" s="2">
        <v>349999.99939937529</v>
      </c>
      <c r="I22" s="2">
        <v>136136.44580171994</v>
      </c>
      <c r="J22" s="2">
        <v>671946.45098986244</v>
      </c>
      <c r="K22" s="2">
        <v>0</v>
      </c>
      <c r="L22" s="2">
        <f t="shared" si="1"/>
        <v>1158082.8961909576</v>
      </c>
      <c r="M22" s="2">
        <f t="shared" si="2"/>
        <v>4380877.4290149044</v>
      </c>
      <c r="O22" s="2">
        <f>B22-'Dagens modell'!B22</f>
        <v>-5.0675336387939751E-4</v>
      </c>
      <c r="P22" s="2">
        <f>C22-'Dagens modell'!C22</f>
        <v>1.1674525158014148E-3</v>
      </c>
      <c r="Q22" s="2">
        <f>D22-'Dagens modell'!D22</f>
        <v>311814.0904098039</v>
      </c>
      <c r="R22" s="2">
        <f>E22-'Dagens modell'!E22</f>
        <v>117267.73924372578</v>
      </c>
      <c r="S22" s="2">
        <f>F22-'Dagens modell'!F22</f>
        <v>-329807.18373701954</v>
      </c>
      <c r="T22" s="2">
        <f>G22-'Dagens modell'!G22</f>
        <v>99274.646577208769</v>
      </c>
      <c r="U22" s="2">
        <f>H22-'Dagens modell'!H22</f>
        <v>-6.0062471311539412E-4</v>
      </c>
      <c r="V22" s="2">
        <f>I22-'Dagens modell'!I22</f>
        <v>-1.0000076144933701E-7</v>
      </c>
      <c r="W22" s="2">
        <f>J22-'Dagens modell'!J22</f>
        <v>35837.14405279269</v>
      </c>
      <c r="X22" s="2">
        <f>K22-'Dagens modell'!K22</f>
        <v>-25123.384995302513</v>
      </c>
      <c r="Y22" s="2">
        <f>L22-'Dagens modell'!L22</f>
        <v>10713.758456765441</v>
      </c>
      <c r="Z22" s="2">
        <f>M22-'Dagens modell'!M22</f>
        <v>109988.40503397491</v>
      </c>
      <c r="AB22" s="16" t="s">
        <v>93</v>
      </c>
      <c r="AC22" s="9">
        <f t="shared" si="3"/>
        <v>3.2227945328239462</v>
      </c>
      <c r="AD22" s="10">
        <f t="shared" si="4"/>
        <v>1.1580828961909577</v>
      </c>
      <c r="AE22" s="11">
        <f t="shared" si="5"/>
        <v>4.3808774290149035</v>
      </c>
      <c r="AG22" s="9">
        <f t="shared" si="6"/>
        <v>9.9274646577208775E-2</v>
      </c>
      <c r="AH22" s="10">
        <f t="shared" si="7"/>
        <v>1.0713758456765442E-2</v>
      </c>
      <c r="AI22" s="17">
        <f t="shared" si="8"/>
        <v>0.10998840503397422</v>
      </c>
      <c r="AK22" s="4">
        <f t="shared" si="9"/>
        <v>0.10998840503397422</v>
      </c>
      <c r="AL22" s="24">
        <f>AK22/'Dagens modell'!M22*1000000</f>
        <v>2.5753046828515612E-2</v>
      </c>
    </row>
    <row r="23" spans="1:38" x14ac:dyDescent="0.2">
      <c r="A23" s="4" t="s">
        <v>34</v>
      </c>
      <c r="B23" s="2">
        <v>1005146.2887316509</v>
      </c>
      <c r="C23" s="2">
        <v>2727727.0100915604</v>
      </c>
      <c r="D23" s="2">
        <v>1929552.7027059798</v>
      </c>
      <c r="E23" s="2">
        <v>8490189.4490057081</v>
      </c>
      <c r="F23" s="2">
        <v>0</v>
      </c>
      <c r="G23" s="2">
        <f t="shared" si="0"/>
        <v>14152615.450534899</v>
      </c>
      <c r="H23" s="2">
        <v>429999.9950605944</v>
      </c>
      <c r="I23" s="2">
        <v>3161483.0965274503</v>
      </c>
      <c r="J23" s="2">
        <v>6925837.6945981067</v>
      </c>
      <c r="K23" s="2">
        <v>0</v>
      </c>
      <c r="L23" s="2">
        <f t="shared" si="1"/>
        <v>10517320.786186151</v>
      </c>
      <c r="M23" s="2">
        <f t="shared" si="2"/>
        <v>24669936.23672105</v>
      </c>
      <c r="O23" s="2">
        <f>B23-'Dagens modell'!B23</f>
        <v>-3.6587442737072706E-3</v>
      </c>
      <c r="P23" s="2">
        <f>C23-'Dagens modell'!C23</f>
        <v>1.6366362106055021E-2</v>
      </c>
      <c r="Q23" s="2">
        <f>D23-'Dagens modell'!D23</f>
        <v>311814.0904098039</v>
      </c>
      <c r="R23" s="2">
        <f>E23-'Dagens modell'!E23</f>
        <v>1136077.7675103238</v>
      </c>
      <c r="S23" s="2">
        <f>F23-'Dagens modell'!F23</f>
        <v>-1822716.569998092</v>
      </c>
      <c r="T23" s="2">
        <f>G23-'Dagens modell'!G23</f>
        <v>-374824.69937034696</v>
      </c>
      <c r="U23" s="2">
        <f>H23-'Dagens modell'!H23</f>
        <v>-4.9394055968150496E-3</v>
      </c>
      <c r="V23" s="2">
        <f>I23-'Dagens modell'!I23</f>
        <v>-1.0011717677116394E-7</v>
      </c>
      <c r="W23" s="2">
        <f>J23-'Dagens modell'!J23</f>
        <v>369378.01037856564</v>
      </c>
      <c r="X23" s="2">
        <f>K23-'Dagens modell'!K23</f>
        <v>0</v>
      </c>
      <c r="Y23" s="2">
        <f>L23-'Dagens modell'!L23</f>
        <v>369378.00543905981</v>
      </c>
      <c r="Z23" s="2">
        <f>M23-'Dagens modell'!M23</f>
        <v>-5446.6939312852919</v>
      </c>
      <c r="AB23" s="16" t="s">
        <v>94</v>
      </c>
      <c r="AC23" s="9">
        <f t="shared" si="3"/>
        <v>14.152615450534899</v>
      </c>
      <c r="AD23" s="10">
        <f t="shared" si="4"/>
        <v>10.517320786186151</v>
      </c>
      <c r="AE23" s="11">
        <f t="shared" si="5"/>
        <v>24.66993623672105</v>
      </c>
      <c r="AG23" s="9">
        <f t="shared" si="6"/>
        <v>-0.37482469937034696</v>
      </c>
      <c r="AH23" s="10">
        <f t="shared" si="7"/>
        <v>0.3693780054390598</v>
      </c>
      <c r="AI23" s="17">
        <f t="shared" si="8"/>
        <v>-5.446693931287161E-3</v>
      </c>
      <c r="AK23" s="4">
        <f t="shared" si="9"/>
        <v>5.446693931287161E-3</v>
      </c>
      <c r="AL23" s="24">
        <f>AK23/'Dagens modell'!M23*1000000</f>
        <v>2.2073391714303047E-4</v>
      </c>
    </row>
    <row r="24" spans="1:38" x14ac:dyDescent="0.2">
      <c r="A24" s="4" t="s">
        <v>35</v>
      </c>
      <c r="B24" s="2">
        <v>605515.61542688939</v>
      </c>
      <c r="C24" s="2">
        <v>422191.93292130483</v>
      </c>
      <c r="D24" s="2">
        <v>1286368.4684706533</v>
      </c>
      <c r="E24" s="2">
        <v>2498446.8372618067</v>
      </c>
      <c r="F24" s="2">
        <v>0</v>
      </c>
      <c r="G24" s="2">
        <f t="shared" si="0"/>
        <v>4812522.8540806547</v>
      </c>
      <c r="H24" s="2">
        <v>320000.00467598363</v>
      </c>
      <c r="I24" s="2">
        <v>498173.39014663844</v>
      </c>
      <c r="J24" s="2">
        <v>2080083.9965562166</v>
      </c>
      <c r="K24" s="2">
        <v>0</v>
      </c>
      <c r="L24" s="2">
        <f t="shared" si="1"/>
        <v>2898257.3913788386</v>
      </c>
      <c r="M24" s="2">
        <f t="shared" si="2"/>
        <v>7710780.2454594932</v>
      </c>
      <c r="O24" s="2">
        <f>B24-'Dagens modell'!B24</f>
        <v>-2.2040839539840817E-3</v>
      </c>
      <c r="P24" s="2">
        <f>C24-'Dagens modell'!C24</f>
        <v>2.5331516517326236E-3</v>
      </c>
      <c r="Q24" s="2">
        <f>D24-'Dagens modell'!D24</f>
        <v>207876.0602732026</v>
      </c>
      <c r="R24" s="2">
        <f>E24-'Dagens modell'!E24</f>
        <v>322813.55170138273</v>
      </c>
      <c r="S24" s="2">
        <f>F24-'Dagens modell'!F24</f>
        <v>-577972.06434268737</v>
      </c>
      <c r="T24" s="2">
        <f>G24-'Dagens modell'!G24</f>
        <v>-47282.452039033175</v>
      </c>
      <c r="U24" s="2">
        <f>H24-'Dagens modell'!H24</f>
        <v>4.6759836259298027E-3</v>
      </c>
      <c r="V24" s="2">
        <f>I24-'Dagens modell'!I24</f>
        <v>-1.0000076144933701E-7</v>
      </c>
      <c r="W24" s="2">
        <f>J24-'Dagens modell'!J24</f>
        <v>110937.81314966478</v>
      </c>
      <c r="X24" s="2">
        <f>K24-'Dagens modell'!K24</f>
        <v>-261934.04026935832</v>
      </c>
      <c r="Y24" s="2">
        <f>L24-'Dagens modell'!L24</f>
        <v>-150996.22244380973</v>
      </c>
      <c r="Z24" s="2">
        <f>M24-'Dagens modell'!M24</f>
        <v>-198278.67448284291</v>
      </c>
      <c r="AB24" s="16" t="s">
        <v>95</v>
      </c>
      <c r="AC24" s="9">
        <f t="shared" si="3"/>
        <v>4.8125228540806546</v>
      </c>
      <c r="AD24" s="10">
        <f t="shared" si="4"/>
        <v>2.8982573913788388</v>
      </c>
      <c r="AE24" s="11">
        <f t="shared" si="5"/>
        <v>7.7107802454594934</v>
      </c>
      <c r="AG24" s="9">
        <f t="shared" si="6"/>
        <v>-4.7282452039033175E-2</v>
      </c>
      <c r="AH24" s="10">
        <f t="shared" si="7"/>
        <v>-0.15099622244380972</v>
      </c>
      <c r="AI24" s="17">
        <f t="shared" si="8"/>
        <v>-0.19827867448284289</v>
      </c>
      <c r="AK24" s="4">
        <f t="shared" si="9"/>
        <v>0.19827867448284289</v>
      </c>
      <c r="AL24" s="24">
        <f>AK24/'Dagens modell'!M24*1000000</f>
        <v>2.5069818860862465E-2</v>
      </c>
    </row>
    <row r="25" spans="1:38" x14ac:dyDescent="0.2">
      <c r="A25" s="4" t="s">
        <v>36</v>
      </c>
      <c r="B25" s="2">
        <v>329844.45828174066</v>
      </c>
      <c r="C25" s="2">
        <v>242301.45715483581</v>
      </c>
      <c r="D25" s="2">
        <v>1286368.4684706533</v>
      </c>
      <c r="E25" s="2">
        <v>1001799.8120641506</v>
      </c>
      <c r="F25" s="2">
        <v>0</v>
      </c>
      <c r="G25" s="2">
        <f t="shared" si="0"/>
        <v>2860314.19597138</v>
      </c>
      <c r="H25" s="2">
        <v>329999.99590539938</v>
      </c>
      <c r="I25" s="2">
        <v>129637.46974585892</v>
      </c>
      <c r="J25" s="2">
        <v>1092223.1672051512</v>
      </c>
      <c r="K25" s="2">
        <v>0</v>
      </c>
      <c r="L25" s="2">
        <f t="shared" si="1"/>
        <v>1551860.6328564095</v>
      </c>
      <c r="M25" s="2">
        <f t="shared" si="2"/>
        <v>4412174.8288277891</v>
      </c>
      <c r="O25" s="2">
        <f>B25-'Dagens modell'!B25</f>
        <v>-1.2006376637145877E-3</v>
      </c>
      <c r="P25" s="2">
        <f>C25-'Dagens modell'!C25</f>
        <v>1.4538087416440248E-3</v>
      </c>
      <c r="Q25" s="2">
        <f>D25-'Dagens modell'!D25</f>
        <v>207876.0602732026</v>
      </c>
      <c r="R25" s="2">
        <f>E25-'Dagens modell'!E25</f>
        <v>126180.94392420095</v>
      </c>
      <c r="S25" s="2">
        <f>F25-'Dagens modell'!F25</f>
        <v>-320987.85669157241</v>
      </c>
      <c r="T25" s="2">
        <f>G25-'Dagens modell'!G25</f>
        <v>13069.147759002168</v>
      </c>
      <c r="U25" s="2">
        <f>H25-'Dagens modell'!H25</f>
        <v>-4.0946006192825735E-3</v>
      </c>
      <c r="V25" s="2">
        <f>I25-'Dagens modell'!I25</f>
        <v>-1.0000076144933701E-7</v>
      </c>
      <c r="W25" s="2">
        <f>J25-'Dagens modell'!J25</f>
        <v>58251.902250941261</v>
      </c>
      <c r="X25" s="2">
        <f>K25-'Dagens modell'!K25</f>
        <v>0</v>
      </c>
      <c r="Y25" s="2">
        <f>L25-'Dagens modell'!L25</f>
        <v>58251.898156240582</v>
      </c>
      <c r="Z25" s="2">
        <f>M25-'Dagens modell'!M25</f>
        <v>71321.045915242285</v>
      </c>
      <c r="AB25" s="16" t="s">
        <v>96</v>
      </c>
      <c r="AC25" s="9">
        <f t="shared" si="3"/>
        <v>2.8603141959713798</v>
      </c>
      <c r="AD25" s="10">
        <f t="shared" si="4"/>
        <v>1.5518606328564095</v>
      </c>
      <c r="AE25" s="11">
        <f t="shared" si="5"/>
        <v>4.4121748288277889</v>
      </c>
      <c r="AG25" s="9">
        <f t="shared" si="6"/>
        <v>1.3069147759002168E-2</v>
      </c>
      <c r="AH25" s="10">
        <f t="shared" si="7"/>
        <v>5.8251898156240579E-2</v>
      </c>
      <c r="AI25" s="17">
        <f t="shared" si="8"/>
        <v>7.1321045915242742E-2</v>
      </c>
      <c r="AK25" s="4">
        <f t="shared" si="9"/>
        <v>7.1321045915242742E-2</v>
      </c>
      <c r="AL25" s="24">
        <f>AK25/'Dagens modell'!M25*1000000</f>
        <v>1.643018850254593E-2</v>
      </c>
    </row>
    <row r="26" spans="1:38" x14ac:dyDescent="0.2">
      <c r="A26" s="4" t="s">
        <v>37</v>
      </c>
      <c r="B26" s="2">
        <v>403497.16929650126</v>
      </c>
      <c r="C26" s="2">
        <v>462575.50911377743</v>
      </c>
      <c r="D26" s="2">
        <v>1286368.4684706533</v>
      </c>
      <c r="E26" s="2">
        <v>2411753.5271036439</v>
      </c>
      <c r="F26" s="2">
        <v>0</v>
      </c>
      <c r="G26" s="2">
        <f t="shared" si="0"/>
        <v>4564194.673984576</v>
      </c>
      <c r="H26" s="2">
        <v>300000.00118200772</v>
      </c>
      <c r="I26" s="2">
        <v>639000.82618416776</v>
      </c>
      <c r="J26" s="2">
        <v>1370796.8519398479</v>
      </c>
      <c r="K26" s="2">
        <v>0</v>
      </c>
      <c r="L26" s="2">
        <f t="shared" si="1"/>
        <v>2309797.6793060233</v>
      </c>
      <c r="M26" s="2">
        <f t="shared" si="2"/>
        <v>6873992.3532905988</v>
      </c>
      <c r="O26" s="2">
        <f>B26-'Dagens modell'!B26</f>
        <v>-1.468734466470778E-3</v>
      </c>
      <c r="P26" s="2">
        <f>C26-'Dagens modell'!C26</f>
        <v>2.7754530310630798E-3</v>
      </c>
      <c r="Q26" s="2">
        <f>D26-'Dagens modell'!D26</f>
        <v>207876.0602732026</v>
      </c>
      <c r="R26" s="2">
        <f>E26-'Dagens modell'!E26</f>
        <v>286664.83280364564</v>
      </c>
      <c r="S26" s="2">
        <f>F26-'Dagens modell'!F26</f>
        <v>-461449.10741807596</v>
      </c>
      <c r="T26" s="2">
        <f>G26-'Dagens modell'!G26</f>
        <v>33091.78696549125</v>
      </c>
      <c r="U26" s="2">
        <f>H26-'Dagens modell'!H26</f>
        <v>1.1820077197626233E-3</v>
      </c>
      <c r="V26" s="2">
        <f>I26-'Dagens modell'!I26</f>
        <v>-1.0000076144933701E-7</v>
      </c>
      <c r="W26" s="2">
        <f>J26-'Dagens modell'!J26</f>
        <v>73109.165436791955</v>
      </c>
      <c r="X26" s="2">
        <f>K26-'Dagens modell'!K26</f>
        <v>-77797.002274139842</v>
      </c>
      <c r="Y26" s="2">
        <f>L26-'Dagens modell'!L26</f>
        <v>-4687.8356554401107</v>
      </c>
      <c r="Z26" s="2">
        <f>M26-'Dagens modell'!M26</f>
        <v>28403.951310050674</v>
      </c>
      <c r="AB26" s="16" t="s">
        <v>97</v>
      </c>
      <c r="AC26" s="9">
        <f t="shared" si="3"/>
        <v>4.5641946739845762</v>
      </c>
      <c r="AD26" s="10">
        <f t="shared" si="4"/>
        <v>2.3097976793060231</v>
      </c>
      <c r="AE26" s="11">
        <f t="shared" si="5"/>
        <v>6.8739923532905998</v>
      </c>
      <c r="AG26" s="9">
        <f t="shared" si="6"/>
        <v>3.3091786965491247E-2</v>
      </c>
      <c r="AH26" s="10">
        <f t="shared" si="7"/>
        <v>-4.6878356554401106E-3</v>
      </c>
      <c r="AI26" s="17">
        <f t="shared" si="8"/>
        <v>2.8403951310051138E-2</v>
      </c>
      <c r="AK26" s="4">
        <f t="shared" si="9"/>
        <v>2.8403951310051138E-2</v>
      </c>
      <c r="AL26" s="24">
        <f>AK26/'Dagens modell'!M26*1000000</f>
        <v>4.1492344619833378E-3</v>
      </c>
    </row>
    <row r="27" spans="1:38" x14ac:dyDescent="0.2">
      <c r="A27" s="4" t="s">
        <v>38</v>
      </c>
      <c r="B27" s="2">
        <v>239289.73794910731</v>
      </c>
      <c r="C27" s="2">
        <v>895781.14463302935</v>
      </c>
      <c r="D27" s="2">
        <v>3859105.4054119596</v>
      </c>
      <c r="E27" s="2">
        <v>1922353.7795823391</v>
      </c>
      <c r="F27" s="2">
        <v>0</v>
      </c>
      <c r="G27" s="2">
        <f t="shared" si="0"/>
        <v>6916530.0675764354</v>
      </c>
      <c r="H27" s="2">
        <v>159999.99775932069</v>
      </c>
      <c r="I27" s="2">
        <v>230396.03085251598</v>
      </c>
      <c r="J27" s="2">
        <v>867312.5127634618</v>
      </c>
      <c r="K27" s="2">
        <v>0</v>
      </c>
      <c r="L27" s="2">
        <f t="shared" si="1"/>
        <v>1257708.5413752985</v>
      </c>
      <c r="M27" s="2">
        <f t="shared" si="2"/>
        <v>8174238.6089517344</v>
      </c>
      <c r="O27" s="2">
        <f>B27-'Dagens modell'!B27</f>
        <v>-8.7101745884865522E-4</v>
      </c>
      <c r="P27" s="2">
        <f>C27-'Dagens modell'!C27</f>
        <v>5.3746869089081883E-3</v>
      </c>
      <c r="Q27" s="2">
        <f>D27-'Dagens modell'!D27</f>
        <v>623628.18081960827</v>
      </c>
      <c r="R27" s="2">
        <f>E27-'Dagens modell'!E27</f>
        <v>211242.72409561463</v>
      </c>
      <c r="S27" s="2">
        <f>F27-'Dagens modell'!F27</f>
        <v>-503177.55012598669</v>
      </c>
      <c r="T27" s="2">
        <f>G27-'Dagens modell'!G27</f>
        <v>331693.35929290578</v>
      </c>
      <c r="U27" s="2">
        <f>H27-'Dagens modell'!H27</f>
        <v>-2.2406793141271919E-3</v>
      </c>
      <c r="V27" s="2">
        <f>I27-'Dagens modell'!I27</f>
        <v>-1.0000076144933701E-7</v>
      </c>
      <c r="W27" s="2">
        <f>J27-'Dagens modell'!J27</f>
        <v>46256.667347384617</v>
      </c>
      <c r="X27" s="2">
        <f>K27-'Dagens modell'!K27</f>
        <v>-25123.384995296998</v>
      </c>
      <c r="Y27" s="2">
        <f>L27-'Dagens modell'!L27</f>
        <v>21133.28011130821</v>
      </c>
      <c r="Z27" s="2">
        <f>M27-'Dagens modell'!M27</f>
        <v>352826.63940421492</v>
      </c>
      <c r="AB27" s="16" t="s">
        <v>98</v>
      </c>
      <c r="AC27" s="9">
        <f t="shared" si="3"/>
        <v>6.916530067576435</v>
      </c>
      <c r="AD27" s="10">
        <f t="shared" si="4"/>
        <v>1.2577085413752984</v>
      </c>
      <c r="AE27" s="11">
        <f t="shared" si="5"/>
        <v>8.1742386089517325</v>
      </c>
      <c r="AG27" s="9">
        <f t="shared" si="6"/>
        <v>0.33169335929290578</v>
      </c>
      <c r="AH27" s="10">
        <f t="shared" si="7"/>
        <v>2.113328011130821E-2</v>
      </c>
      <c r="AI27" s="17">
        <f t="shared" si="8"/>
        <v>0.35282663940421399</v>
      </c>
      <c r="AK27" s="4">
        <f t="shared" si="9"/>
        <v>0.35282663940421399</v>
      </c>
      <c r="AL27" s="24">
        <f>AK27/'Dagens modell'!M27*1000000</f>
        <v>4.5110351018196722E-2</v>
      </c>
    </row>
    <row r="28" spans="1:38" x14ac:dyDescent="0.2">
      <c r="A28" s="4" t="s">
        <v>39</v>
      </c>
      <c r="B28" s="2">
        <v>544583.07896958222</v>
      </c>
      <c r="C28" s="2">
        <v>1207836.0515748633</v>
      </c>
      <c r="D28" s="2">
        <v>1286368.4684706533</v>
      </c>
      <c r="E28" s="2">
        <v>2575131.9715940398</v>
      </c>
      <c r="F28" s="2">
        <v>0</v>
      </c>
      <c r="G28" s="2">
        <f t="shared" si="0"/>
        <v>5613919.5706091393</v>
      </c>
      <c r="H28" s="2">
        <v>329999.99862585921</v>
      </c>
      <c r="I28" s="2">
        <v>643691.81641997723</v>
      </c>
      <c r="J28" s="2">
        <v>1866688.0730893547</v>
      </c>
      <c r="K28" s="2">
        <v>0</v>
      </c>
      <c r="L28" s="2">
        <f t="shared" si="1"/>
        <v>2840379.8881351911</v>
      </c>
      <c r="M28" s="2">
        <f t="shared" si="2"/>
        <v>8454299.4587443303</v>
      </c>
      <c r="O28" s="2">
        <f>B28-'Dagens modell'!B28</f>
        <v>-1.9822887843474746E-3</v>
      </c>
      <c r="P28" s="2">
        <f>C28-'Dagens modell'!C28</f>
        <v>7.2470162995159626E-3</v>
      </c>
      <c r="Q28" s="2">
        <f>D28-'Dagens modell'!D28</f>
        <v>207876.0602732026</v>
      </c>
      <c r="R28" s="2">
        <f>E28-'Dagens modell'!E28</f>
        <v>328420.84385867044</v>
      </c>
      <c r="S28" s="2">
        <f>F28-'Dagens modell'!F28</f>
        <v>-571295.32879472873</v>
      </c>
      <c r="T28" s="2">
        <f>G28-'Dagens modell'!G28</f>
        <v>-34998.419398127124</v>
      </c>
      <c r="U28" s="2">
        <f>H28-'Dagens modell'!H28</f>
        <v>-1.3741407892666757E-3</v>
      </c>
      <c r="V28" s="2">
        <f>I28-'Dagens modell'!I28</f>
        <v>-1.0000076144933701E-7</v>
      </c>
      <c r="W28" s="2">
        <f>J28-'Dagens modell'!J28</f>
        <v>99556.69723143219</v>
      </c>
      <c r="X28" s="2">
        <f>K28-'Dagens modell'!K28</f>
        <v>-4412.4496149763636</v>
      </c>
      <c r="Y28" s="2">
        <f>L28-'Dagens modell'!L28</f>
        <v>95144.246242214926</v>
      </c>
      <c r="Z28" s="2">
        <f>M28-'Dagens modell'!M28</f>
        <v>60145.826844086871</v>
      </c>
      <c r="AB28" s="16" t="s">
        <v>99</v>
      </c>
      <c r="AC28" s="9">
        <f t="shared" si="3"/>
        <v>5.6139195706091396</v>
      </c>
      <c r="AD28" s="10">
        <f t="shared" si="4"/>
        <v>2.8403798881351912</v>
      </c>
      <c r="AE28" s="11">
        <f t="shared" si="5"/>
        <v>8.4542994587443303</v>
      </c>
      <c r="AG28" s="9">
        <f t="shared" si="6"/>
        <v>-3.4998419398127124E-2</v>
      </c>
      <c r="AH28" s="10">
        <f t="shared" si="7"/>
        <v>9.514424624221493E-2</v>
      </c>
      <c r="AI28" s="17">
        <f t="shared" si="8"/>
        <v>6.0145826844087806E-2</v>
      </c>
      <c r="AK28" s="4">
        <f t="shared" si="9"/>
        <v>6.0145826844087806E-2</v>
      </c>
      <c r="AL28" s="24">
        <f>AK28/'Dagens modell'!M28*1000000</f>
        <v>7.1652044365159151E-3</v>
      </c>
    </row>
    <row r="29" spans="1:38" x14ac:dyDescent="0.2">
      <c r="A29" s="4" t="s">
        <v>40</v>
      </c>
      <c r="B29" s="2">
        <v>383619.11209554551</v>
      </c>
      <c r="C29" s="2">
        <v>187232.9441651004</v>
      </c>
      <c r="D29" s="2">
        <v>1286368.4684706533</v>
      </c>
      <c r="E29" s="2">
        <v>912266.59659119661</v>
      </c>
      <c r="F29" s="2">
        <v>0</v>
      </c>
      <c r="G29" s="2">
        <f t="shared" si="0"/>
        <v>2769487.1213224959</v>
      </c>
      <c r="H29" s="2">
        <v>310000.01072610798</v>
      </c>
      <c r="I29" s="2">
        <v>60640.821694161677</v>
      </c>
      <c r="J29" s="2">
        <v>686627.40028656169</v>
      </c>
      <c r="K29" s="2">
        <v>0</v>
      </c>
      <c r="L29" s="2">
        <f t="shared" si="1"/>
        <v>1057268.2327068313</v>
      </c>
      <c r="M29" s="2">
        <f t="shared" si="2"/>
        <v>3826755.3540293272</v>
      </c>
      <c r="O29" s="2">
        <f>B29-'Dagens modell'!B29</f>
        <v>-1.3963780947960913E-3</v>
      </c>
      <c r="P29" s="2">
        <f>C29-'Dagens modell'!C29</f>
        <v>1.1233976692892611E-3</v>
      </c>
      <c r="Q29" s="2">
        <f>D29-'Dagens modell'!D29</f>
        <v>207876.0602732026</v>
      </c>
      <c r="R29" s="2">
        <f>E29-'Dagens modell'!E29</f>
        <v>114241.75578093773</v>
      </c>
      <c r="S29" s="2">
        <f>F29-'Dagens modell'!F29</f>
        <v>-291325.02184507769</v>
      </c>
      <c r="T29" s="2">
        <f>G29-'Dagens modell'!G29</f>
        <v>30792.793936082628</v>
      </c>
      <c r="U29" s="2">
        <f>H29-'Dagens modell'!H29</f>
        <v>1.072610798291862E-2</v>
      </c>
      <c r="V29" s="2">
        <f>I29-'Dagens modell'!I29</f>
        <v>-1.0000076144933701E-7</v>
      </c>
      <c r="W29" s="2">
        <f>J29-'Dagens modell'!J29</f>
        <v>36620.128015283262</v>
      </c>
      <c r="X29" s="2">
        <f>K29-'Dagens modell'!K29</f>
        <v>-17208.553498429323</v>
      </c>
      <c r="Y29" s="2">
        <f>L29-'Dagens modell'!L29</f>
        <v>19411.585242861765</v>
      </c>
      <c r="Z29" s="2">
        <f>M29-'Dagens modell'!M29</f>
        <v>50204.379178944509</v>
      </c>
      <c r="AB29" s="16" t="s">
        <v>100</v>
      </c>
      <c r="AC29" s="9">
        <f t="shared" si="3"/>
        <v>2.7694871213224959</v>
      </c>
      <c r="AD29" s="10">
        <f t="shared" si="4"/>
        <v>1.0572682327068312</v>
      </c>
      <c r="AE29" s="11">
        <f t="shared" si="5"/>
        <v>3.8267553540293271</v>
      </c>
      <c r="AG29" s="9">
        <f t="shared" si="6"/>
        <v>3.0792793936082627E-2</v>
      </c>
      <c r="AH29" s="10">
        <f t="shared" si="7"/>
        <v>1.9411585242861764E-2</v>
      </c>
      <c r="AI29" s="17">
        <f t="shared" si="8"/>
        <v>5.0204379178944394E-2</v>
      </c>
      <c r="AK29" s="4">
        <f t="shared" si="9"/>
        <v>5.0204379178944394E-2</v>
      </c>
      <c r="AL29" s="24">
        <f>AK29/'Dagens modell'!M29*1000000</f>
        <v>1.3293711514362217E-2</v>
      </c>
    </row>
    <row r="30" spans="1:38" x14ac:dyDescent="0.2">
      <c r="A30" s="4" t="s">
        <v>41</v>
      </c>
      <c r="B30" s="2">
        <v>1004648.8101887916</v>
      </c>
      <c r="C30" s="2">
        <v>1152767.538585128</v>
      </c>
      <c r="D30" s="2">
        <v>2572736.9369413066</v>
      </c>
      <c r="E30" s="2">
        <v>3777256.9098892095</v>
      </c>
      <c r="F30" s="2">
        <v>0</v>
      </c>
      <c r="G30" s="2">
        <f t="shared" si="0"/>
        <v>8507410.1956044361</v>
      </c>
      <c r="H30" s="2">
        <v>359999.99334925099</v>
      </c>
      <c r="I30" s="2">
        <v>330519.35369807377</v>
      </c>
      <c r="J30" s="2">
        <v>2781214.5923755215</v>
      </c>
      <c r="K30" s="2">
        <v>0</v>
      </c>
      <c r="L30" s="2">
        <f t="shared" si="1"/>
        <v>3471733.9394228463</v>
      </c>
      <c r="M30" s="2">
        <f t="shared" si="2"/>
        <v>11979144.135027282</v>
      </c>
      <c r="O30" s="2">
        <f>B30-'Dagens modell'!B30</f>
        <v>-3.6569335497915745E-3</v>
      </c>
      <c r="P30" s="2">
        <f>C30-'Dagens modell'!C30</f>
        <v>6.9166054017841816E-3</v>
      </c>
      <c r="Q30" s="2">
        <f>D30-'Dagens modell'!D30</f>
        <v>415752.12054640567</v>
      </c>
      <c r="R30" s="2">
        <f>E30-'Dagens modell'!E30</f>
        <v>514607.6788173099</v>
      </c>
      <c r="S30" s="2">
        <f>F30-'Dagens modell'!F30</f>
        <v>-980653.19440582267</v>
      </c>
      <c r="T30" s="2">
        <f>G30-'Dagens modell'!G30</f>
        <v>-50293.391782434657</v>
      </c>
      <c r="U30" s="2">
        <f>H30-'Dagens modell'!H30</f>
        <v>-6.6507490118965507E-3</v>
      </c>
      <c r="V30" s="2">
        <f>I30-'Dagens modell'!I30</f>
        <v>-1.0000076144933701E-7</v>
      </c>
      <c r="W30" s="2">
        <f>J30-'Dagens modell'!J30</f>
        <v>148331.4449266945</v>
      </c>
      <c r="X30" s="2">
        <f>K30-'Dagens modell'!K30</f>
        <v>-128402.28379596713</v>
      </c>
      <c r="Y30" s="2">
        <f>L30-'Dagens modell'!L30</f>
        <v>19929.154479878023</v>
      </c>
      <c r="Z30" s="2">
        <f>M30-'Dagens modell'!M30</f>
        <v>-30364.237302556634</v>
      </c>
      <c r="AB30" s="16" t="s">
        <v>101</v>
      </c>
      <c r="AC30" s="9">
        <f t="shared" si="3"/>
        <v>8.5074101956044359</v>
      </c>
      <c r="AD30" s="10">
        <f t="shared" si="4"/>
        <v>3.4717339394228461</v>
      </c>
      <c r="AE30" s="11">
        <f t="shared" si="5"/>
        <v>11.979144135027282</v>
      </c>
      <c r="AG30" s="9">
        <f t="shared" si="6"/>
        <v>-5.0293391782434659E-2</v>
      </c>
      <c r="AH30" s="10">
        <f t="shared" si="7"/>
        <v>1.9929154479878024E-2</v>
      </c>
      <c r="AI30" s="17">
        <f t="shared" si="8"/>
        <v>-3.0364237302556635E-2</v>
      </c>
      <c r="AK30" s="4">
        <f t="shared" si="9"/>
        <v>3.0364237302556635E-2</v>
      </c>
      <c r="AL30" s="24">
        <f>AK30/'Dagens modell'!M30*1000000</f>
        <v>2.5283497343252183E-3</v>
      </c>
    </row>
    <row r="31" spans="1:38" x14ac:dyDescent="0.2">
      <c r="A31" s="4" t="s">
        <v>42</v>
      </c>
      <c r="B31" s="2">
        <v>353371.85827309452</v>
      </c>
      <c r="C31" s="2">
        <v>400164.52772541065</v>
      </c>
      <c r="D31" s="2">
        <v>2572736.9369413066</v>
      </c>
      <c r="E31" s="2">
        <v>2020217.0261494021</v>
      </c>
      <c r="F31" s="2">
        <v>0</v>
      </c>
      <c r="G31" s="2">
        <f t="shared" si="0"/>
        <v>5346490.3490892136</v>
      </c>
      <c r="H31" s="2">
        <v>340000.00816995953</v>
      </c>
      <c r="I31" s="2">
        <v>201565.98669493708</v>
      </c>
      <c r="J31" s="2">
        <v>1331395.3215131911</v>
      </c>
      <c r="K31" s="2">
        <v>0</v>
      </c>
      <c r="L31" s="2">
        <f t="shared" si="1"/>
        <v>1872961.3163780877</v>
      </c>
      <c r="M31" s="2">
        <f t="shared" si="2"/>
        <v>7219451.6654673014</v>
      </c>
      <c r="O31" s="2">
        <f>B31-'Dagens modell'!B31</f>
        <v>-1.2862776638939977E-3</v>
      </c>
      <c r="P31" s="2">
        <f>C31-'Dagens modell'!C31</f>
        <v>2.4009871995076537E-3</v>
      </c>
      <c r="Q31" s="2">
        <f>D31-'Dagens modell'!D31</f>
        <v>415752.12054640567</v>
      </c>
      <c r="R31" s="2">
        <f>E31-'Dagens modell'!E31</f>
        <v>251812.4914159188</v>
      </c>
      <c r="S31" s="2">
        <f>F31-'Dagens modell'!F31</f>
        <v>-551178.76866795064</v>
      </c>
      <c r="T31" s="2">
        <f>G31-'Dagens modell'!G31</f>
        <v>116385.84440908302</v>
      </c>
      <c r="U31" s="2">
        <f>H31-'Dagens modell'!H31</f>
        <v>8.169959532096982E-3</v>
      </c>
      <c r="V31" s="2">
        <f>I31-'Dagens modell'!I31</f>
        <v>-1.0000076144933701E-7</v>
      </c>
      <c r="W31" s="2">
        <f>J31-'Dagens modell'!J31</f>
        <v>71007.750480703311</v>
      </c>
      <c r="X31" s="2">
        <f>K31-'Dagens modell'!K31</f>
        <v>0</v>
      </c>
      <c r="Y31" s="2">
        <f>L31-'Dagens modell'!L31</f>
        <v>71007.758650562726</v>
      </c>
      <c r="Z31" s="2">
        <f>M31-'Dagens modell'!M31</f>
        <v>187393.60305964574</v>
      </c>
      <c r="AB31" s="16" t="s">
        <v>102</v>
      </c>
      <c r="AC31" s="9">
        <f t="shared" si="3"/>
        <v>5.3464903490892137</v>
      </c>
      <c r="AD31" s="10">
        <f t="shared" si="4"/>
        <v>1.8729613163780878</v>
      </c>
      <c r="AE31" s="11">
        <f t="shared" si="5"/>
        <v>7.219451665467302</v>
      </c>
      <c r="AG31" s="9">
        <f t="shared" si="6"/>
        <v>0.11638584440908302</v>
      </c>
      <c r="AH31" s="10">
        <f t="shared" si="7"/>
        <v>7.1007758650562733E-2</v>
      </c>
      <c r="AI31" s="17">
        <f t="shared" si="8"/>
        <v>0.18739360305964575</v>
      </c>
      <c r="AK31" s="4">
        <f t="shared" si="9"/>
        <v>0.18739360305964575</v>
      </c>
      <c r="AL31" s="24">
        <f>AK31/'Dagens modell'!M31*1000000</f>
        <v>2.6648472096870799E-2</v>
      </c>
    </row>
    <row r="32" spans="1:38" x14ac:dyDescent="0.2">
      <c r="A32" s="4" t="s">
        <v>43</v>
      </c>
      <c r="B32" s="2">
        <v>1232283.8308434677</v>
      </c>
      <c r="C32" s="2">
        <v>3671234.1993156937</v>
      </c>
      <c r="D32" s="2">
        <v>3859105.4054119596</v>
      </c>
      <c r="E32" s="2">
        <v>6717948.1278606188</v>
      </c>
      <c r="F32" s="2">
        <v>0</v>
      </c>
      <c r="G32" s="2">
        <f t="shared" si="0"/>
        <v>15480571.56343174</v>
      </c>
      <c r="H32" s="2">
        <v>399999.99117986049</v>
      </c>
      <c r="I32" s="2">
        <v>716402.16507502366</v>
      </c>
      <c r="J32" s="2">
        <v>5284023.3606004799</v>
      </c>
      <c r="K32" s="2">
        <v>0</v>
      </c>
      <c r="L32" s="2">
        <f t="shared" si="1"/>
        <v>6400425.5168553637</v>
      </c>
      <c r="M32" s="2">
        <f t="shared" si="2"/>
        <v>21880997.080287103</v>
      </c>
      <c r="O32" s="2">
        <f>B32-'Dagens modell'!B32</f>
        <v>-4.4855275191366673E-3</v>
      </c>
      <c r="P32" s="2">
        <f>C32-'Dagens modell'!C32</f>
        <v>2.2027404978871346E-2</v>
      </c>
      <c r="Q32" s="2">
        <f>D32-'Dagens modell'!D32</f>
        <v>623628.18081960827</v>
      </c>
      <c r="R32" s="2">
        <f>E32-'Dagens modell'!E32</f>
        <v>850212.5813141996</v>
      </c>
      <c r="S32" s="2">
        <f>F32-'Dagens modell'!F32</f>
        <v>-1469695.2356871534</v>
      </c>
      <c r="T32" s="2">
        <f>G32-'Dagens modell'!G32</f>
        <v>4145.5439885314554</v>
      </c>
      <c r="U32" s="2">
        <f>H32-'Dagens modell'!H32</f>
        <v>-8.8201395119540393E-3</v>
      </c>
      <c r="V32" s="2">
        <f>I32-'Dagens modell'!I32</f>
        <v>-1.0000076144933701E-7</v>
      </c>
      <c r="W32" s="2">
        <f>J32-'Dagens modell'!J32</f>
        <v>281814.57923202496</v>
      </c>
      <c r="X32" s="2">
        <f>K32-'Dagens modell'!K32</f>
        <v>0</v>
      </c>
      <c r="Y32" s="2">
        <f>L32-'Dagens modell'!L32</f>
        <v>281814.57041178551</v>
      </c>
      <c r="Z32" s="2">
        <f>M32-'Dagens modell'!M32</f>
        <v>285960.11440031603</v>
      </c>
      <c r="AB32" s="16" t="s">
        <v>103</v>
      </c>
      <c r="AC32" s="9">
        <f t="shared" si="3"/>
        <v>15.48057156343174</v>
      </c>
      <c r="AD32" s="10">
        <f t="shared" si="4"/>
        <v>6.4004255168553641</v>
      </c>
      <c r="AE32" s="11">
        <f t="shared" si="5"/>
        <v>21.880997080287102</v>
      </c>
      <c r="AG32" s="9">
        <f t="shared" si="6"/>
        <v>4.1455439885314553E-3</v>
      </c>
      <c r="AH32" s="10">
        <f t="shared" si="7"/>
        <v>0.28181457041178548</v>
      </c>
      <c r="AI32" s="17">
        <f t="shared" si="8"/>
        <v>0.28596011440031693</v>
      </c>
      <c r="AK32" s="4">
        <f t="shared" si="9"/>
        <v>0.28596011440031693</v>
      </c>
      <c r="AL32" s="24">
        <f>AK32/'Dagens modell'!M32*1000000</f>
        <v>1.3241936786310761E-2</v>
      </c>
    </row>
    <row r="33" spans="1:38" x14ac:dyDescent="0.2">
      <c r="A33" s="4" t="s">
        <v>44</v>
      </c>
      <c r="B33" s="2">
        <v>717331.60515634529</v>
      </c>
      <c r="C33" s="2">
        <v>1776877.3524687958</v>
      </c>
      <c r="D33" s="2">
        <v>2572736.9369413066</v>
      </c>
      <c r="E33" s="2">
        <v>2481532.9897222794</v>
      </c>
      <c r="F33" s="2">
        <v>0</v>
      </c>
      <c r="G33" s="2">
        <f t="shared" si="0"/>
        <v>7548478.8842887282</v>
      </c>
      <c r="H33" s="2">
        <v>459999.99894132838</v>
      </c>
      <c r="I33" s="2">
        <v>361401.70608381927</v>
      </c>
      <c r="J33" s="2">
        <v>1123532.774364644</v>
      </c>
      <c r="K33" s="2">
        <v>0</v>
      </c>
      <c r="L33" s="2">
        <f t="shared" si="1"/>
        <v>1944934.4793897916</v>
      </c>
      <c r="M33" s="2">
        <f t="shared" si="2"/>
        <v>9493413.3636785205</v>
      </c>
      <c r="O33" s="2">
        <f>B33-'Dagens modell'!B33</f>
        <v>-2.6110954349860549E-3</v>
      </c>
      <c r="P33" s="2">
        <f>C33-'Dagens modell'!C33</f>
        <v>1.066126418299973E-2</v>
      </c>
      <c r="Q33" s="2">
        <f>D33-'Dagens modell'!D33</f>
        <v>415752.12054640567</v>
      </c>
      <c r="R33" s="2">
        <f>E33-'Dagens modell'!E33</f>
        <v>279581.09264302999</v>
      </c>
      <c r="S33" s="2">
        <f>F33-'Dagens modell'!F33</f>
        <v>-498555.01219143043</v>
      </c>
      <c r="T33" s="2">
        <f>G33-'Dagens modell'!G33</f>
        <v>196778.20904817525</v>
      </c>
      <c r="U33" s="2">
        <f>H33-'Dagens modell'!H33</f>
        <v>-1.058671623468399E-3</v>
      </c>
      <c r="V33" s="2">
        <f>I33-'Dagens modell'!I33</f>
        <v>-1.0000076144933701E-7</v>
      </c>
      <c r="W33" s="2">
        <f>J33-'Dagens modell'!J33</f>
        <v>59921.747966114199</v>
      </c>
      <c r="X33" s="2">
        <f>K33-'Dagens modell'!K33</f>
        <v>-5515.5620187218337</v>
      </c>
      <c r="Y33" s="2">
        <f>L33-'Dagens modell'!L33</f>
        <v>54406.184888620628</v>
      </c>
      <c r="Z33" s="2">
        <f>M33-'Dagens modell'!M33</f>
        <v>251184.39393679611</v>
      </c>
      <c r="AB33" s="16" t="s">
        <v>104</v>
      </c>
      <c r="AC33" s="9">
        <f t="shared" si="3"/>
        <v>7.5484788842887278</v>
      </c>
      <c r="AD33" s="10">
        <f t="shared" si="4"/>
        <v>1.9449344793897916</v>
      </c>
      <c r="AE33" s="11">
        <f t="shared" si="5"/>
        <v>9.4934133636785187</v>
      </c>
      <c r="AG33" s="9">
        <f t="shared" si="6"/>
        <v>0.19677820904817525</v>
      </c>
      <c r="AH33" s="10">
        <f t="shared" si="7"/>
        <v>5.4406184888620625E-2</v>
      </c>
      <c r="AI33" s="17">
        <f t="shared" si="8"/>
        <v>0.25118439393679587</v>
      </c>
      <c r="AK33" s="4">
        <f t="shared" si="9"/>
        <v>0.25118439393679587</v>
      </c>
      <c r="AL33" s="24">
        <f>AK33/'Dagens modell'!M33*1000000</f>
        <v>2.7177902079590577E-2</v>
      </c>
    </row>
    <row r="34" spans="1:38" x14ac:dyDescent="0.2">
      <c r="A34" s="4" t="s">
        <v>45</v>
      </c>
      <c r="B34" s="2">
        <v>97176.500279901593</v>
      </c>
      <c r="C34" s="2">
        <v>381808.35672883218</v>
      </c>
      <c r="D34" s="2">
        <v>1929552.7027059798</v>
      </c>
      <c r="E34" s="2">
        <v>1743911.7937608066</v>
      </c>
      <c r="F34" s="2">
        <v>0</v>
      </c>
      <c r="G34" s="2">
        <f t="shared" si="0"/>
        <v>4152449.3534755204</v>
      </c>
      <c r="H34" s="2">
        <v>319999.99551864137</v>
      </c>
      <c r="I34" s="2">
        <v>77792.254743839963</v>
      </c>
      <c r="J34" s="2">
        <v>1581012.3042246874</v>
      </c>
      <c r="K34" s="2">
        <v>0</v>
      </c>
      <c r="L34" s="2">
        <f t="shared" si="1"/>
        <v>1978804.5544871688</v>
      </c>
      <c r="M34" s="2">
        <f t="shared" si="2"/>
        <v>6131253.9079626892</v>
      </c>
      <c r="O34" s="2">
        <f>B34-'Dagens modell'!B34</f>
        <v>-3.5372360434848815E-4</v>
      </c>
      <c r="P34" s="2">
        <f>C34-'Dagens modell'!C34</f>
        <v>2.2908501559868455E-3</v>
      </c>
      <c r="Q34" s="2">
        <f>D34-'Dagens modell'!D34</f>
        <v>311814.0904098039</v>
      </c>
      <c r="R34" s="2">
        <f>E34-'Dagens modell'!E34</f>
        <v>214317.4502146428</v>
      </c>
      <c r="S34" s="2">
        <f>F34-'Dagens modell'!F34</f>
        <v>-455838.86175634095</v>
      </c>
      <c r="T34" s="2">
        <f>G34-'Dagens modell'!G34</f>
        <v>70292.680805232376</v>
      </c>
      <c r="U34" s="2">
        <f>H34-'Dagens modell'!H34</f>
        <v>-4.4813586282543838E-3</v>
      </c>
      <c r="V34" s="2">
        <f>I34-'Dagens modell'!I34</f>
        <v>-1.0000076144933701E-7</v>
      </c>
      <c r="W34" s="2">
        <f>J34-'Dagens modell'!J34</f>
        <v>84320.656225316692</v>
      </c>
      <c r="X34" s="2">
        <f>K34-'Dagens modell'!K34</f>
        <v>-98894.02699577251</v>
      </c>
      <c r="Y34" s="2">
        <f>L34-'Dagens modell'!L34</f>
        <v>-14573.375251914375</v>
      </c>
      <c r="Z34" s="2">
        <f>M34-'Dagens modell'!M34</f>
        <v>55719.305553318001</v>
      </c>
      <c r="AB34" s="16" t="s">
        <v>105</v>
      </c>
      <c r="AC34" s="9">
        <f t="shared" si="3"/>
        <v>4.1524493534755207</v>
      </c>
      <c r="AD34" s="10">
        <f t="shared" si="4"/>
        <v>1.9788045544871689</v>
      </c>
      <c r="AE34" s="11">
        <f t="shared" si="5"/>
        <v>6.1312539079626891</v>
      </c>
      <c r="AG34" s="9">
        <f t="shared" si="6"/>
        <v>7.0292680805232377E-2</v>
      </c>
      <c r="AH34" s="10">
        <f t="shared" si="7"/>
        <v>-1.4573375251914374E-2</v>
      </c>
      <c r="AI34" s="17">
        <f t="shared" si="8"/>
        <v>5.5719305553317999E-2</v>
      </c>
      <c r="AK34" s="4">
        <f t="shared" si="9"/>
        <v>5.5719305553317999E-2</v>
      </c>
      <c r="AL34" s="24">
        <f>AK34/'Dagens modell'!M34*1000000</f>
        <v>9.1710950886892198E-3</v>
      </c>
    </row>
    <row r="35" spans="1:38" x14ac:dyDescent="0.2">
      <c r="A35" s="4" t="s">
        <v>46</v>
      </c>
      <c r="B35" s="2">
        <v>1494934.0261159798</v>
      </c>
      <c r="C35" s="2">
        <v>1049972.9810042884</v>
      </c>
      <c r="D35" s="2">
        <v>1286368.4684706533</v>
      </c>
      <c r="E35" s="2">
        <v>5066823.3199787475</v>
      </c>
      <c r="F35" s="2">
        <v>0</v>
      </c>
      <c r="G35" s="2">
        <f t="shared" si="0"/>
        <v>8898098.7955696695</v>
      </c>
      <c r="H35" s="2">
        <v>429999.9950605944</v>
      </c>
      <c r="I35" s="2">
        <v>1751351.8858504822</v>
      </c>
      <c r="J35" s="2">
        <v>4630551.14402082</v>
      </c>
      <c r="K35" s="2">
        <v>0</v>
      </c>
      <c r="L35" s="2">
        <f t="shared" si="1"/>
        <v>6811903.0249318965</v>
      </c>
      <c r="M35" s="2">
        <f t="shared" si="2"/>
        <v>15710001.820501566</v>
      </c>
      <c r="O35" s="2">
        <f>B35-'Dagens modell'!B35</f>
        <v>-5.4415774066001177E-3</v>
      </c>
      <c r="P35" s="2">
        <f>C35-'Dagens modell'!C35</f>
        <v>6.2998379580676556E-3</v>
      </c>
      <c r="Q35" s="2">
        <f>D35-'Dagens modell'!D35</f>
        <v>207876.0602732026</v>
      </c>
      <c r="R35" s="2">
        <f>E35-'Dagens modell'!E35</f>
        <v>590392.27650282905</v>
      </c>
      <c r="S35" s="2">
        <f>F35-'Dagens modell'!F35</f>
        <v>-801425.58319496387</v>
      </c>
      <c r="T35" s="2">
        <f>G35-'Dagens modell'!G35</f>
        <v>-3157.2455606721342</v>
      </c>
      <c r="U35" s="2">
        <f>H35-'Dagens modell'!H35</f>
        <v>-4.9394055968150496E-3</v>
      </c>
      <c r="V35" s="2">
        <f>I35-'Dagens modell'!I35</f>
        <v>-9.9884346127510071E-8</v>
      </c>
      <c r="W35" s="2">
        <f>J35-'Dagens modell'!J35</f>
        <v>246962.72768111061</v>
      </c>
      <c r="X35" s="2">
        <f>K35-'Dagens modell'!K35</f>
        <v>0</v>
      </c>
      <c r="Y35" s="2">
        <f>L35-'Dagens modell'!L35</f>
        <v>246962.72274160478</v>
      </c>
      <c r="Z35" s="2">
        <f>M35-'Dagens modell'!M35</f>
        <v>243805.47718093172</v>
      </c>
      <c r="AB35" s="16" t="s">
        <v>106</v>
      </c>
      <c r="AC35" s="9">
        <f t="shared" si="3"/>
        <v>8.8980987955696698</v>
      </c>
      <c r="AD35" s="10">
        <f t="shared" si="4"/>
        <v>6.8119030249318966</v>
      </c>
      <c r="AE35" s="11">
        <f t="shared" si="5"/>
        <v>15.710001820501567</v>
      </c>
      <c r="AG35" s="9">
        <f t="shared" si="6"/>
        <v>-3.1572455606721341E-3</v>
      </c>
      <c r="AH35" s="10">
        <f t="shared" si="7"/>
        <v>0.24696272274160477</v>
      </c>
      <c r="AI35" s="17">
        <f t="shared" si="8"/>
        <v>0.24380547718093265</v>
      </c>
      <c r="AK35" s="4">
        <f t="shared" si="9"/>
        <v>0.24380547718093265</v>
      </c>
      <c r="AL35" s="24">
        <f>AK35/'Dagens modell'!M35*1000000</f>
        <v>1.5763764520306547E-2</v>
      </c>
    </row>
    <row r="36" spans="1:38" x14ac:dyDescent="0.2">
      <c r="A36" s="4" t="s">
        <v>47</v>
      </c>
      <c r="B36" s="2">
        <v>232592.79209139815</v>
      </c>
      <c r="C36" s="2">
        <v>620438.57968435227</v>
      </c>
      <c r="D36" s="2">
        <v>1929552.7027059798</v>
      </c>
      <c r="E36" s="2">
        <v>3718389.6199880191</v>
      </c>
      <c r="F36" s="2">
        <v>0</v>
      </c>
      <c r="G36" s="2">
        <f t="shared" si="0"/>
        <v>6500973.6944697499</v>
      </c>
      <c r="H36" s="2">
        <v>429999.9950605944</v>
      </c>
      <c r="I36" s="2">
        <v>893926.82681143726</v>
      </c>
      <c r="J36" s="2">
        <v>2657466.106830216</v>
      </c>
      <c r="K36" s="2">
        <v>0</v>
      </c>
      <c r="L36" s="2">
        <f t="shared" si="1"/>
        <v>3981392.9287022478</v>
      </c>
      <c r="M36" s="2">
        <f t="shared" si="2"/>
        <v>10482366.623171998</v>
      </c>
      <c r="O36" s="2">
        <f>B36-'Dagens modell'!B36</f>
        <v>-8.4664049791172147E-4</v>
      </c>
      <c r="P36" s="2">
        <f>C36-'Dagens modell'!C36</f>
        <v>3.7226314889267087E-3</v>
      </c>
      <c r="Q36" s="2">
        <f>D36-'Dagens modell'!D36</f>
        <v>311814.0904098039</v>
      </c>
      <c r="R36" s="2">
        <f>E36-'Dagens modell'!E36</f>
        <v>480232.63779134024</v>
      </c>
      <c r="S36" s="2">
        <f>F36-'Dagens modell'!F36</f>
        <v>-837642.92516174249</v>
      </c>
      <c r="T36" s="2">
        <f>G36-'Dagens modell'!G36</f>
        <v>-45596.194084606133</v>
      </c>
      <c r="U36" s="2">
        <f>H36-'Dagens modell'!H36</f>
        <v>-4.9394055968150496E-3</v>
      </c>
      <c r="V36" s="2">
        <f>I36-'Dagens modell'!I36</f>
        <v>-1.0000076144933701E-7</v>
      </c>
      <c r="W36" s="2">
        <f>J36-'Dagens modell'!J36</f>
        <v>141731.52569761174</v>
      </c>
      <c r="X36" s="2">
        <f>K36-'Dagens modell'!K36</f>
        <v>-631007.87275249267</v>
      </c>
      <c r="Y36" s="2">
        <f>L36-'Dagens modell'!L36</f>
        <v>-489276.35199438641</v>
      </c>
      <c r="Z36" s="2">
        <f>M36-'Dagens modell'!M36</f>
        <v>-534872.54607899301</v>
      </c>
      <c r="AB36" s="16" t="s">
        <v>107</v>
      </c>
      <c r="AC36" s="9">
        <f t="shared" si="3"/>
        <v>6.5009736944697503</v>
      </c>
      <c r="AD36" s="10">
        <f t="shared" si="4"/>
        <v>3.9813929287022476</v>
      </c>
      <c r="AE36" s="11">
        <f t="shared" si="5"/>
        <v>10.482366623171998</v>
      </c>
      <c r="AG36" s="9">
        <f t="shared" si="6"/>
        <v>-4.5596194084606134E-2</v>
      </c>
      <c r="AH36" s="10">
        <f t="shared" si="7"/>
        <v>-0.4892763519943864</v>
      </c>
      <c r="AI36" s="17">
        <f t="shared" si="8"/>
        <v>-0.53487254607899248</v>
      </c>
      <c r="AK36" s="4">
        <f t="shared" si="9"/>
        <v>0.53487254607899248</v>
      </c>
      <c r="AL36" s="24">
        <f>AK36/'Dagens modell'!M36*1000000</f>
        <v>4.854869154259777E-2</v>
      </c>
    </row>
    <row r="37" spans="1:38" x14ac:dyDescent="0.2">
      <c r="A37" s="4" t="s">
        <v>48</v>
      </c>
      <c r="B37" s="2">
        <v>12874.403873890471</v>
      </c>
      <c r="C37" s="2">
        <v>161534.30476989053</v>
      </c>
      <c r="D37" s="2">
        <v>1286368.4684706533</v>
      </c>
      <c r="E37" s="2">
        <v>858103.55051012791</v>
      </c>
      <c r="F37" s="2">
        <v>0</v>
      </c>
      <c r="G37" s="2">
        <f t="shared" si="0"/>
        <v>2318880.7276245621</v>
      </c>
      <c r="H37" s="2">
        <v>260000.00335139816</v>
      </c>
      <c r="I37" s="2">
        <v>96947.131540061848</v>
      </c>
      <c r="J37" s="2">
        <v>716028.24111824611</v>
      </c>
      <c r="K37" s="2">
        <v>0</v>
      </c>
      <c r="L37" s="2">
        <f t="shared" si="1"/>
        <v>1072975.3760097062</v>
      </c>
      <c r="M37" s="2">
        <f t="shared" si="2"/>
        <v>3391856.103634268</v>
      </c>
      <c r="O37" s="2">
        <f>B37-'Dagens modell'!B37</f>
        <v>-4.6862980525474995E-5</v>
      </c>
      <c r="P37" s="2">
        <f>C37-'Dagens modell'!C37</f>
        <v>9.6920583746396005E-4</v>
      </c>
      <c r="Q37" s="2">
        <f>D37-'Dagens modell'!D37</f>
        <v>207876.0602732026</v>
      </c>
      <c r="R37" s="2">
        <f>E37-'Dagens modell'!E37</f>
        <v>114629.90810849541</v>
      </c>
      <c r="S37" s="2">
        <f>F37-'Dagens modell'!F37</f>
        <v>-321304.17005793564</v>
      </c>
      <c r="T37" s="2">
        <f>G37-'Dagens modell'!G37</f>
        <v>1201.7992461053655</v>
      </c>
      <c r="U37" s="2">
        <f>H37-'Dagens modell'!H37</f>
        <v>3.3513981616124511E-3</v>
      </c>
      <c r="V37" s="2">
        <f>I37-'Dagens modell'!I37</f>
        <v>-1.0000076144933701E-7</v>
      </c>
      <c r="W37" s="2">
        <f>J37-'Dagens modell'!J37</f>
        <v>38188.172859639744</v>
      </c>
      <c r="X37" s="2">
        <f>K37-'Dagens modell'!K37</f>
        <v>0</v>
      </c>
      <c r="Y37" s="2">
        <f>L37-'Dagens modell'!L37</f>
        <v>38188.176210938022</v>
      </c>
      <c r="Z37" s="2">
        <f>M37-'Dagens modell'!M37</f>
        <v>39389.975457043387</v>
      </c>
      <c r="AB37" s="16" t="s">
        <v>108</v>
      </c>
      <c r="AC37" s="9">
        <f t="shared" si="3"/>
        <v>2.318880727624562</v>
      </c>
      <c r="AD37" s="10">
        <f t="shared" si="4"/>
        <v>1.0729753760097063</v>
      </c>
      <c r="AE37" s="11">
        <f t="shared" si="5"/>
        <v>3.391856103634268</v>
      </c>
      <c r="AG37" s="9">
        <f t="shared" si="6"/>
        <v>1.2017992461053654E-3</v>
      </c>
      <c r="AH37" s="10">
        <f t="shared" si="7"/>
        <v>3.8188176210938021E-2</v>
      </c>
      <c r="AI37" s="17">
        <f t="shared" si="8"/>
        <v>3.938997545704339E-2</v>
      </c>
      <c r="AK37" s="4">
        <f t="shared" si="9"/>
        <v>3.938997545704339E-2</v>
      </c>
      <c r="AL37" s="24">
        <f>AK37/'Dagens modell'!M37*1000000</f>
        <v>1.1749552106126777E-2</v>
      </c>
    </row>
    <row r="38" spans="1:38" x14ac:dyDescent="0.2">
      <c r="A38" s="4" t="s">
        <v>49</v>
      </c>
      <c r="B38" s="2">
        <v>329721.16654837527</v>
      </c>
      <c r="C38" s="2">
        <v>1053644.2152036042</v>
      </c>
      <c r="D38" s="2">
        <v>1929552.7027059798</v>
      </c>
      <c r="E38" s="2">
        <v>3463337.7405822868</v>
      </c>
      <c r="F38" s="2">
        <v>0</v>
      </c>
      <c r="G38" s="2">
        <f t="shared" si="0"/>
        <v>6776255.8250402454</v>
      </c>
      <c r="H38" s="2">
        <v>429999.9950605944</v>
      </c>
      <c r="I38" s="2">
        <v>845013.48070679919</v>
      </c>
      <c r="J38" s="2">
        <v>2550530.0343681299</v>
      </c>
      <c r="K38" s="2">
        <v>0</v>
      </c>
      <c r="L38" s="2">
        <f t="shared" si="1"/>
        <v>3825543.5101355235</v>
      </c>
      <c r="M38" s="2">
        <f t="shared" si="2"/>
        <v>10601799.335175769</v>
      </c>
      <c r="O38" s="2">
        <f>B38-'Dagens modell'!B38</f>
        <v>-1.2001888826489449E-3</v>
      </c>
      <c r="P38" s="2">
        <f>C38-'Dagens modell'!C38</f>
        <v>6.3218653667718172E-3</v>
      </c>
      <c r="Q38" s="2">
        <f>D38-'Dagens modell'!D38</f>
        <v>311814.0904098039</v>
      </c>
      <c r="R38" s="2">
        <f>E38-'Dagens modell'!E38</f>
        <v>491825.7007074873</v>
      </c>
      <c r="S38" s="2">
        <f>F38-'Dagens modell'!F38</f>
        <v>-930025.30197092018</v>
      </c>
      <c r="T38" s="2">
        <f>G38-'Dagens modell'!G38</f>
        <v>-126385.50573195331</v>
      </c>
      <c r="U38" s="2">
        <f>H38-'Dagens modell'!H38</f>
        <v>-4.9394055968150496E-3</v>
      </c>
      <c r="V38" s="2">
        <f>I38-'Dagens modell'!I38</f>
        <v>-1.0000076144933701E-7</v>
      </c>
      <c r="W38" s="2">
        <f>J38-'Dagens modell'!J38</f>
        <v>136028.2684996333</v>
      </c>
      <c r="X38" s="2">
        <f>K38-'Dagens modell'!K38</f>
        <v>-431978.81730671693</v>
      </c>
      <c r="Y38" s="2">
        <f>L38-'Dagens modell'!L38</f>
        <v>-295950.55374658899</v>
      </c>
      <c r="Z38" s="2">
        <f>M38-'Dagens modell'!M38</f>
        <v>-422336.05947854184</v>
      </c>
      <c r="AB38" s="16" t="s">
        <v>109</v>
      </c>
      <c r="AC38" s="9">
        <f t="shared" si="3"/>
        <v>6.7762558250402458</v>
      </c>
      <c r="AD38" s="10">
        <f t="shared" si="4"/>
        <v>3.8255435101355233</v>
      </c>
      <c r="AE38" s="11">
        <f t="shared" si="5"/>
        <v>10.60179933517577</v>
      </c>
      <c r="AG38" s="9">
        <f t="shared" si="6"/>
        <v>-0.12638550573195331</v>
      </c>
      <c r="AH38" s="10">
        <f t="shared" si="7"/>
        <v>-0.29595055374658902</v>
      </c>
      <c r="AI38" s="17">
        <f t="shared" si="8"/>
        <v>-0.42233605947854236</v>
      </c>
      <c r="AK38" s="4">
        <f t="shared" si="9"/>
        <v>0.42233605947854236</v>
      </c>
      <c r="AL38" s="24">
        <f>AK38/'Dagens modell'!M38*1000000</f>
        <v>3.8310129943009988E-2</v>
      </c>
    </row>
    <row r="39" spans="1:38" x14ac:dyDescent="0.2">
      <c r="A39" s="4" t="s">
        <v>50</v>
      </c>
      <c r="B39" s="2">
        <v>237653.66393405048</v>
      </c>
      <c r="C39" s="2">
        <v>561698.83249530115</v>
      </c>
      <c r="D39" s="2">
        <v>1286368.4684706533</v>
      </c>
      <c r="E39" s="2">
        <v>1409629.5223095308</v>
      </c>
      <c r="F39" s="2">
        <v>0</v>
      </c>
      <c r="G39" s="2">
        <f t="shared" si="0"/>
        <v>3495350.4872095357</v>
      </c>
      <c r="H39" s="2">
        <v>440000.00460469467</v>
      </c>
      <c r="I39" s="2">
        <v>359740.31370863679</v>
      </c>
      <c r="J39" s="2">
        <v>1217418.5807529553</v>
      </c>
      <c r="K39" s="2">
        <v>0</v>
      </c>
      <c r="L39" s="2">
        <f t="shared" si="1"/>
        <v>2017158.8990662866</v>
      </c>
      <c r="M39" s="2">
        <f t="shared" si="2"/>
        <v>5512509.3862758223</v>
      </c>
      <c r="O39" s="2">
        <f>B39-'Dagens modell'!B39</f>
        <v>-8.6506211664527655E-4</v>
      </c>
      <c r="P39" s="2">
        <f>C39-'Dagens modell'!C39</f>
        <v>3.3701929496601224E-3</v>
      </c>
      <c r="Q39" s="2">
        <f>D39-'Dagens modell'!D39</f>
        <v>207876.0602732026</v>
      </c>
      <c r="R39" s="2">
        <f>E39-'Dagens modell'!E39</f>
        <v>191634.95632969448</v>
      </c>
      <c r="S39" s="2">
        <f>F39-'Dagens modell'!F39</f>
        <v>-430580.86311281082</v>
      </c>
      <c r="T39" s="2">
        <f>G39-'Dagens modell'!G39</f>
        <v>-31069.844004783314</v>
      </c>
      <c r="U39" s="2">
        <f>H39-'Dagens modell'!H39</f>
        <v>4.6046946663409472E-3</v>
      </c>
      <c r="V39" s="2">
        <f>I39-'Dagens modell'!I39</f>
        <v>-1.0000076144933701E-7</v>
      </c>
      <c r="W39" s="2">
        <f>J39-'Dagens modell'!J39</f>
        <v>64928.990973490756</v>
      </c>
      <c r="X39" s="2">
        <f>K39-'Dagens modell'!K39</f>
        <v>-827.33430280358664</v>
      </c>
      <c r="Y39" s="2">
        <f>L39-'Dagens modell'!L39</f>
        <v>64101.661275281804</v>
      </c>
      <c r="Z39" s="2">
        <f>M39-'Dagens modell'!M39</f>
        <v>33031.817270498723</v>
      </c>
      <c r="AB39" s="16" t="s">
        <v>110</v>
      </c>
      <c r="AC39" s="9">
        <f t="shared" si="3"/>
        <v>3.4953504872095356</v>
      </c>
      <c r="AD39" s="10">
        <f t="shared" si="4"/>
        <v>2.0171588990662865</v>
      </c>
      <c r="AE39" s="11">
        <f t="shared" si="5"/>
        <v>5.5125093862758217</v>
      </c>
      <c r="AG39" s="9">
        <f t="shared" si="6"/>
        <v>-3.1069844004783315E-2</v>
      </c>
      <c r="AH39" s="10">
        <f t="shared" si="7"/>
        <v>6.4101661275281802E-2</v>
      </c>
      <c r="AI39" s="17">
        <f t="shared" si="8"/>
        <v>3.303181727049849E-2</v>
      </c>
      <c r="AK39" s="4">
        <f t="shared" si="9"/>
        <v>3.303181727049849E-2</v>
      </c>
      <c r="AL39" s="24">
        <f>AK39/'Dagens modell'!M39*1000000</f>
        <v>6.0282785821303541E-3</v>
      </c>
    </row>
    <row r="40" spans="1:38" x14ac:dyDescent="0.2">
      <c r="A40" s="4" t="s">
        <v>51</v>
      </c>
      <c r="B40" s="2">
        <v>291931.09933540446</v>
      </c>
      <c r="C40" s="2">
        <v>936164.72082550195</v>
      </c>
      <c r="D40" s="2">
        <v>4502289.6396472864</v>
      </c>
      <c r="E40" s="2">
        <v>2902644.4578521186</v>
      </c>
      <c r="F40" s="2">
        <v>0</v>
      </c>
      <c r="G40" s="2">
        <f t="shared" si="0"/>
        <v>8633029.9176603109</v>
      </c>
      <c r="H40" s="2">
        <v>320000.00467598363</v>
      </c>
      <c r="I40" s="2">
        <v>117665.67174822024</v>
      </c>
      <c r="J40" s="2">
        <v>2130089.5783999464</v>
      </c>
      <c r="K40" s="2">
        <v>0</v>
      </c>
      <c r="L40" s="2">
        <f t="shared" si="1"/>
        <v>2567755.2548241504</v>
      </c>
      <c r="M40" s="2">
        <f t="shared" si="2"/>
        <v>11200785.172484461</v>
      </c>
      <c r="O40" s="2">
        <f>B40-'Dagens modell'!B40</f>
        <v>-1.0626326547935605E-3</v>
      </c>
      <c r="P40" s="2">
        <f>C40-'Dagens modell'!C40</f>
        <v>5.6169884046539664E-3</v>
      </c>
      <c r="Q40" s="2">
        <f>D40-'Dagens modell'!D40</f>
        <v>727566.21095620934</v>
      </c>
      <c r="R40" s="2">
        <f>E40-'Dagens modell'!E40</f>
        <v>376617.35344292177</v>
      </c>
      <c r="S40" s="2">
        <f>F40-'Dagens modell'!F40</f>
        <v>-969941.38111212046</v>
      </c>
      <c r="T40" s="2">
        <f>G40-'Dagens modell'!G40</f>
        <v>134242.18784136511</v>
      </c>
      <c r="U40" s="2">
        <f>H40-'Dagens modell'!H40</f>
        <v>4.6759836259298027E-3</v>
      </c>
      <c r="V40" s="2">
        <f>I40-'Dagens modell'!I40</f>
        <v>-1.0000076144933701E-7</v>
      </c>
      <c r="W40" s="2">
        <f>J40-'Dagens modell'!J40</f>
        <v>113604.77751466399</v>
      </c>
      <c r="X40" s="2">
        <f>K40-'Dagens modell'!K40</f>
        <v>-130387.88612271116</v>
      </c>
      <c r="Y40" s="2">
        <f>L40-'Dagens modell'!L40</f>
        <v>-16783.103932163212</v>
      </c>
      <c r="Z40" s="2">
        <f>M40-'Dagens modell'!M40</f>
        <v>117459.08390920237</v>
      </c>
      <c r="AB40" s="16" t="s">
        <v>111</v>
      </c>
      <c r="AC40" s="9">
        <f t="shared" si="3"/>
        <v>8.6330299176603109</v>
      </c>
      <c r="AD40" s="10">
        <f t="shared" si="4"/>
        <v>2.5677552548241502</v>
      </c>
      <c r="AE40" s="11">
        <f t="shared" si="5"/>
        <v>11.200785172484462</v>
      </c>
      <c r="AG40" s="9">
        <f t="shared" si="6"/>
        <v>0.1342421878413651</v>
      </c>
      <c r="AH40" s="10">
        <f t="shared" si="7"/>
        <v>-1.6783103932163212E-2</v>
      </c>
      <c r="AI40" s="17">
        <f t="shared" si="8"/>
        <v>0.11745908390920189</v>
      </c>
      <c r="AK40" s="4">
        <f t="shared" si="9"/>
        <v>0.11745908390920189</v>
      </c>
      <c r="AL40" s="24">
        <f>AK40/'Dagens modell'!M40*1000000</f>
        <v>1.0597819009428877E-2</v>
      </c>
    </row>
    <row r="41" spans="1:38" x14ac:dyDescent="0.2">
      <c r="A41" s="4" t="s">
        <v>52</v>
      </c>
      <c r="B41" s="2">
        <v>501832.85181634256</v>
      </c>
      <c r="C41" s="2">
        <v>429534.40131993615</v>
      </c>
      <c r="D41" s="2">
        <v>4502289.6396472864</v>
      </c>
      <c r="E41" s="2">
        <v>2204314.3503330536</v>
      </c>
      <c r="F41" s="2">
        <v>0</v>
      </c>
      <c r="G41" s="2">
        <f t="shared" si="0"/>
        <v>7637971.2431166191</v>
      </c>
      <c r="H41" s="2">
        <v>439999.99544735253</v>
      </c>
      <c r="I41" s="2">
        <v>324851.07382980402</v>
      </c>
      <c r="J41" s="2">
        <v>1872588.9273525211</v>
      </c>
      <c r="K41" s="2">
        <v>0</v>
      </c>
      <c r="L41" s="2">
        <f t="shared" si="1"/>
        <v>2637439.9966296777</v>
      </c>
      <c r="M41" s="2">
        <f t="shared" si="2"/>
        <v>10275411.239746297</v>
      </c>
      <c r="O41" s="2">
        <f>B41-'Dagens modell'!B41</f>
        <v>-1.8266774713993073E-3</v>
      </c>
      <c r="P41" s="2">
        <f>C41-'Dagens modell'!C41</f>
        <v>2.577206352725625E-3</v>
      </c>
      <c r="Q41" s="2">
        <f>D41-'Dagens modell'!D41</f>
        <v>727566.21095620934</v>
      </c>
      <c r="R41" s="2">
        <f>E41-'Dagens modell'!E41</f>
        <v>275071.02447906882</v>
      </c>
      <c r="S41" s="2">
        <f>F41-'Dagens modell'!F41</f>
        <v>-882903.97750740137</v>
      </c>
      <c r="T41" s="2">
        <f>G41-'Dagens modell'!G41</f>
        <v>119733.25867840648</v>
      </c>
      <c r="U41" s="2">
        <f>H41-'Dagens modell'!H41</f>
        <v>-4.5526474714279175E-3</v>
      </c>
      <c r="V41" s="2">
        <f>I41-'Dagens modell'!I41</f>
        <v>-1.0000076144933701E-7</v>
      </c>
      <c r="W41" s="2">
        <f>J41-'Dagens modell'!J41</f>
        <v>99871.40945880115</v>
      </c>
      <c r="X41" s="2">
        <f>K41-'Dagens modell'!K41</f>
        <v>0</v>
      </c>
      <c r="Y41" s="2">
        <f>L41-'Dagens modell'!L41</f>
        <v>99871.404906054027</v>
      </c>
      <c r="Z41" s="2">
        <f>M41-'Dagens modell'!M41</f>
        <v>219604.66358446144</v>
      </c>
      <c r="AB41" s="16" t="s">
        <v>112</v>
      </c>
      <c r="AC41" s="9">
        <f t="shared" si="3"/>
        <v>7.6379712431166187</v>
      </c>
      <c r="AD41" s="10">
        <f t="shared" si="4"/>
        <v>2.6374399966296775</v>
      </c>
      <c r="AE41" s="11">
        <f t="shared" si="5"/>
        <v>10.275411239746296</v>
      </c>
      <c r="AG41" s="9">
        <f t="shared" si="6"/>
        <v>0.11973325867840648</v>
      </c>
      <c r="AH41" s="10">
        <f t="shared" si="7"/>
        <v>9.9871404906054034E-2</v>
      </c>
      <c r="AI41" s="17">
        <f t="shared" si="8"/>
        <v>0.21960466358446051</v>
      </c>
      <c r="AK41" s="4">
        <f t="shared" si="9"/>
        <v>0.21960466358446051</v>
      </c>
      <c r="AL41" s="24">
        <f>AK41/'Dagens modell'!M41*1000000</f>
        <v>2.1838592650046836E-2</v>
      </c>
    </row>
    <row r="42" spans="1:38" x14ac:dyDescent="0.2">
      <c r="A42" s="4" t="s">
        <v>53</v>
      </c>
      <c r="B42" s="2">
        <v>256602.13930162613</v>
      </c>
      <c r="C42" s="2">
        <v>1732822.5420770075</v>
      </c>
      <c r="D42" s="2">
        <v>3215921.1711766333</v>
      </c>
      <c r="E42" s="2">
        <v>4227082.7625705181</v>
      </c>
      <c r="F42" s="2">
        <v>0</v>
      </c>
      <c r="G42" s="2">
        <f t="shared" si="0"/>
        <v>9432428.6151257865</v>
      </c>
      <c r="H42" s="2">
        <v>170000.00086653855</v>
      </c>
      <c r="I42" s="2">
        <v>702866.70366544847</v>
      </c>
      <c r="J42" s="2">
        <v>3250926.4361093063</v>
      </c>
      <c r="K42" s="2">
        <v>0</v>
      </c>
      <c r="L42" s="2">
        <f t="shared" si="1"/>
        <v>4123793.1406412935</v>
      </c>
      <c r="M42" s="2">
        <f t="shared" si="2"/>
        <v>13556221.755767081</v>
      </c>
      <c r="O42" s="2">
        <f>B42-'Dagens modell'!B42</f>
        <v>-9.3403481878340244E-4</v>
      </c>
      <c r="P42" s="2">
        <f>C42-'Dagens modell'!C42</f>
        <v>1.039693527854979E-2</v>
      </c>
      <c r="Q42" s="2">
        <f>D42-'Dagens modell'!D42</f>
        <v>519690.15068300674</v>
      </c>
      <c r="R42" s="2">
        <f>E42-'Dagens modell'!E42</f>
        <v>537501.84134030109</v>
      </c>
      <c r="S42" s="2">
        <f>F42-'Dagens modell'!F42</f>
        <v>-1088055.6007528966</v>
      </c>
      <c r="T42" s="2">
        <f>G42-'Dagens modell'!G42</f>
        <v>-30863.599266685545</v>
      </c>
      <c r="U42" s="2">
        <f>H42-'Dagens modell'!H42</f>
        <v>8.6653855396434665E-4</v>
      </c>
      <c r="V42" s="2">
        <f>I42-'Dagens modell'!I42</f>
        <v>-1.0000076144933701E-7</v>
      </c>
      <c r="W42" s="2">
        <f>J42-'Dagens modell'!J42</f>
        <v>173382.74325916264</v>
      </c>
      <c r="X42" s="2">
        <f>K42-'Dagens modell'!K42</f>
        <v>-29508.256800185802</v>
      </c>
      <c r="Y42" s="2">
        <f>L42-'Dagens modell'!L42</f>
        <v>143874.48732541548</v>
      </c>
      <c r="Z42" s="2">
        <f>M42-'Dagens modell'!M42</f>
        <v>113010.88805873133</v>
      </c>
      <c r="AB42" s="16" t="s">
        <v>113</v>
      </c>
      <c r="AC42" s="9">
        <f t="shared" si="3"/>
        <v>9.4324286151257866</v>
      </c>
      <c r="AD42" s="10">
        <f t="shared" si="4"/>
        <v>4.1237931406412933</v>
      </c>
      <c r="AE42" s="11">
        <f t="shared" si="5"/>
        <v>13.55622175576708</v>
      </c>
      <c r="AG42" s="9">
        <f t="shared" si="6"/>
        <v>-3.0863599266685547E-2</v>
      </c>
      <c r="AH42" s="10">
        <f t="shared" si="7"/>
        <v>0.14387448732541547</v>
      </c>
      <c r="AI42" s="17">
        <f t="shared" si="8"/>
        <v>0.11301088805872991</v>
      </c>
      <c r="AK42" s="4">
        <f t="shared" si="9"/>
        <v>0.11301088805872991</v>
      </c>
      <c r="AL42" s="24">
        <f>AK42/'Dagens modell'!M42*1000000</f>
        <v>8.4065398639391244E-3</v>
      </c>
    </row>
    <row r="43" spans="1:38" x14ac:dyDescent="0.2">
      <c r="A43" s="4" t="s">
        <v>54</v>
      </c>
      <c r="B43" s="2">
        <v>81295.07849217653</v>
      </c>
      <c r="C43" s="2">
        <v>62410.981388366796</v>
      </c>
      <c r="D43" s="2">
        <v>1254209.2567588869</v>
      </c>
      <c r="E43" s="2">
        <v>630332.04193994694</v>
      </c>
      <c r="F43" s="2">
        <v>0</v>
      </c>
      <c r="G43" s="2">
        <f t="shared" si="0"/>
        <v>2028247.3585793772</v>
      </c>
      <c r="H43" s="2">
        <v>110000.00869929531</v>
      </c>
      <c r="I43" s="2">
        <v>4690.990235809445</v>
      </c>
      <c r="J43" s="2">
        <v>723258.32818756311</v>
      </c>
      <c r="K43" s="2">
        <v>0</v>
      </c>
      <c r="L43" s="2">
        <f t="shared" si="1"/>
        <v>837949.3271226678</v>
      </c>
      <c r="M43" s="2">
        <f t="shared" si="2"/>
        <v>2866196.685702045</v>
      </c>
      <c r="O43" s="2">
        <f>B43-'Dagens modell'!B43</f>
        <v>-2.9591504426207393E-4</v>
      </c>
      <c r="P43" s="2">
        <f>C43-'Dagens modell'!C43</f>
        <v>3.7446588976308703E-4</v>
      </c>
      <c r="Q43" s="2">
        <f>D43-'Dagens modell'!D43</f>
        <v>202679.15876637236</v>
      </c>
      <c r="R43" s="2">
        <f>E43-'Dagens modell'!E43</f>
        <v>87136.340626204852</v>
      </c>
      <c r="S43" s="2">
        <f>F43-'Dagens modell'!F43</f>
        <v>-314081.6660532786</v>
      </c>
      <c r="T43" s="2">
        <f>G43-'Dagens modell'!G43</f>
        <v>-24266.166582150618</v>
      </c>
      <c r="U43" s="2">
        <f>H43-'Dagens modell'!H43</f>
        <v>8.6992953147273511E-3</v>
      </c>
      <c r="V43" s="2">
        <f>I43-'Dagens modell'!I43</f>
        <v>-9.9999851954635233E-8</v>
      </c>
      <c r="W43" s="2">
        <f>J43-'Dagens modell'!J43</f>
        <v>38573.777503336663</v>
      </c>
      <c r="X43" s="2">
        <f>K43-'Dagens modell'!K43</f>
        <v>-11830.880530166296</v>
      </c>
      <c r="Y43" s="2">
        <f>L43-'Dagens modell'!L43</f>
        <v>26742.905672365567</v>
      </c>
      <c r="Z43" s="2">
        <f>M43-'Dagens modell'!M43</f>
        <v>2476.7390902149491</v>
      </c>
      <c r="AB43" s="16" t="s">
        <v>114</v>
      </c>
      <c r="AC43" s="9">
        <f t="shared" si="3"/>
        <v>2.0282473585793772</v>
      </c>
      <c r="AD43" s="10">
        <f t="shared" si="4"/>
        <v>0.83794932712266779</v>
      </c>
      <c r="AE43" s="11">
        <f t="shared" si="5"/>
        <v>2.8661966857020449</v>
      </c>
      <c r="AG43" s="9">
        <f t="shared" si="6"/>
        <v>-2.4266166582150618E-2</v>
      </c>
      <c r="AH43" s="10">
        <f t="shared" si="7"/>
        <v>2.6742905672365567E-2</v>
      </c>
      <c r="AI43" s="17">
        <f t="shared" si="8"/>
        <v>2.4767390902149487E-3</v>
      </c>
      <c r="AK43" s="4">
        <f t="shared" si="9"/>
        <v>2.4767390902149487E-3</v>
      </c>
      <c r="AL43" s="24">
        <f>AK43/'Dagens modell'!M43*1000000</f>
        <v>8.6486777212459881E-4</v>
      </c>
    </row>
    <row r="44" spans="1:38" x14ac:dyDescent="0.2">
      <c r="A44" s="4" t="s">
        <v>55</v>
      </c>
      <c r="B44" s="2">
        <v>-0.10643018447994233</v>
      </c>
      <c r="C44" s="2">
        <v>132164.43117536497</v>
      </c>
      <c r="D44" s="2">
        <v>1286368.4684706533</v>
      </c>
      <c r="E44" s="2">
        <v>961254.8062480361</v>
      </c>
      <c r="F44" s="2">
        <v>0</v>
      </c>
      <c r="G44" s="2">
        <f t="shared" si="0"/>
        <v>2379787.5994638698</v>
      </c>
      <c r="H44" s="2">
        <v>159999.99775932069</v>
      </c>
      <c r="I44" s="2">
        <v>4886.4481623015045</v>
      </c>
      <c r="J44" s="2">
        <v>564653.34588770894</v>
      </c>
      <c r="K44" s="2">
        <v>0</v>
      </c>
      <c r="L44" s="2">
        <f t="shared" si="1"/>
        <v>729539.79180933116</v>
      </c>
      <c r="M44" s="2">
        <f t="shared" si="2"/>
        <v>3109327.391273201</v>
      </c>
      <c r="O44" s="2">
        <f>B44-'Dagens modell'!B44</f>
        <v>3.8740712027252044E-10</v>
      </c>
      <c r="P44" s="2">
        <f>C44-'Dagens modell'!C44</f>
        <v>7.929865678306669E-4</v>
      </c>
      <c r="Q44" s="2">
        <f>D44-'Dagens modell'!D44</f>
        <v>207876.0602732026</v>
      </c>
      <c r="R44" s="2">
        <f>E44-'Dagens modell'!E44</f>
        <v>112006.35613550246</v>
      </c>
      <c r="S44" s="2">
        <f>F44-'Dagens modell'!F44</f>
        <v>-252389.76009754406</v>
      </c>
      <c r="T44" s="2">
        <f>G44-'Dagens modell'!G44</f>
        <v>67492.657104147598</v>
      </c>
      <c r="U44" s="2">
        <f>H44-'Dagens modell'!H44</f>
        <v>-2.2406793141271919E-3</v>
      </c>
      <c r="V44" s="2">
        <f>I44-'Dagens modell'!I44</f>
        <v>-9.9999851954635233E-8</v>
      </c>
      <c r="W44" s="2">
        <f>J44-'Dagens modell'!J44</f>
        <v>30114.845114011201</v>
      </c>
      <c r="X44" s="2">
        <f>K44-'Dagens modell'!K44</f>
        <v>-6949.6081435870792</v>
      </c>
      <c r="Y44" s="2">
        <f>L44-'Dagens modell'!L44</f>
        <v>23165.234729644842</v>
      </c>
      <c r="Z44" s="2">
        <f>M44-'Dagens modell'!M44</f>
        <v>90657.891833792441</v>
      </c>
      <c r="AB44" s="16" t="s">
        <v>115</v>
      </c>
      <c r="AC44" s="9">
        <f t="shared" si="3"/>
        <v>2.37978759946387</v>
      </c>
      <c r="AD44" s="10">
        <f t="shared" si="4"/>
        <v>0.72953979180933115</v>
      </c>
      <c r="AE44" s="11">
        <f t="shared" si="5"/>
        <v>3.1093273912732009</v>
      </c>
      <c r="AG44" s="9">
        <f t="shared" si="6"/>
        <v>6.7492657104147605E-2</v>
      </c>
      <c r="AH44" s="10">
        <f t="shared" si="7"/>
        <v>2.3165234729644841E-2</v>
      </c>
      <c r="AI44" s="17">
        <f t="shared" si="8"/>
        <v>9.0657891833792442E-2</v>
      </c>
      <c r="AK44" s="4">
        <f t="shared" si="9"/>
        <v>9.0657891833792442E-2</v>
      </c>
      <c r="AL44" s="24">
        <f>AK44/'Dagens modell'!M44*1000000</f>
        <v>3.0032400648904545E-2</v>
      </c>
    </row>
    <row r="45" spans="1:38" x14ac:dyDescent="0.2">
      <c r="A45" s="4" t="s">
        <v>56</v>
      </c>
      <c r="B45" s="2">
        <v>36156.823718720218</v>
      </c>
      <c r="C45" s="2">
        <v>282685.03334730846</v>
      </c>
      <c r="D45" s="2">
        <v>1286368.4684706533</v>
      </c>
      <c r="E45" s="2">
        <v>1056052.0380264181</v>
      </c>
      <c r="F45" s="2">
        <v>0</v>
      </c>
      <c r="G45" s="2">
        <f t="shared" si="0"/>
        <v>2661262.3635630999</v>
      </c>
      <c r="H45" s="2">
        <v>330000.01422008389</v>
      </c>
      <c r="I45" s="2">
        <v>166530.15337123527</v>
      </c>
      <c r="J45" s="2">
        <v>805508.40868309338</v>
      </c>
      <c r="K45" s="2">
        <v>0</v>
      </c>
      <c r="L45" s="2">
        <f t="shared" si="1"/>
        <v>1302038.5762744127</v>
      </c>
      <c r="M45" s="2">
        <f t="shared" si="2"/>
        <v>3963300.9398375126</v>
      </c>
      <c r="O45" s="2">
        <f>B45-'Dagens modell'!B45</f>
        <v>-1.316112611675635E-4</v>
      </c>
      <c r="P45" s="2">
        <f>C45-'Dagens modell'!C45</f>
        <v>1.6961102373898029E-3</v>
      </c>
      <c r="Q45" s="2">
        <f>D45-'Dagens modell'!D45</f>
        <v>207876.0602732026</v>
      </c>
      <c r="R45" s="2">
        <f>E45-'Dagens modell'!E45</f>
        <v>140381.51149091462</v>
      </c>
      <c r="S45" s="2">
        <f>F45-'Dagens modell'!F45</f>
        <v>-348990.38069494511</v>
      </c>
      <c r="T45" s="2">
        <f>G45-'Dagens modell'!G45</f>
        <v>-732.80736632924527</v>
      </c>
      <c r="U45" s="2">
        <f>H45-'Dagens modell'!H45</f>
        <v>1.4220083889085799E-2</v>
      </c>
      <c r="V45" s="2">
        <f>I45-'Dagens modell'!I45</f>
        <v>-1.0000076144933701E-7</v>
      </c>
      <c r="W45" s="2">
        <f>J45-'Dagens modell'!J45</f>
        <v>42960.448463098262</v>
      </c>
      <c r="X45" s="2">
        <f>K45-'Dagens modell'!K45</f>
        <v>0</v>
      </c>
      <c r="Y45" s="2">
        <f>L45-'Dagens modell'!L45</f>
        <v>42960.462683082325</v>
      </c>
      <c r="Z45" s="2">
        <f>M45-'Dagens modell'!M45</f>
        <v>42227.655316753313</v>
      </c>
      <c r="AB45" s="16" t="s">
        <v>116</v>
      </c>
      <c r="AC45" s="9">
        <f t="shared" si="3"/>
        <v>2.6612623635630999</v>
      </c>
      <c r="AD45" s="10">
        <f t="shared" si="4"/>
        <v>1.3020385762744127</v>
      </c>
      <c r="AE45" s="11">
        <f t="shared" si="5"/>
        <v>3.9633009398375125</v>
      </c>
      <c r="AG45" s="9">
        <f t="shared" si="6"/>
        <v>-7.3280736632924529E-4</v>
      </c>
      <c r="AH45" s="10">
        <f t="shared" si="7"/>
        <v>4.2960462683082325E-2</v>
      </c>
      <c r="AI45" s="17">
        <f t="shared" si="8"/>
        <v>4.2227655316753078E-2</v>
      </c>
      <c r="AK45" s="4">
        <f t="shared" si="9"/>
        <v>4.2227655316753078E-2</v>
      </c>
      <c r="AL45" s="24">
        <f>AK45/'Dagens modell'!M45*1000000</f>
        <v>1.076941241660935E-2</v>
      </c>
    </row>
    <row r="46" spans="1:38" x14ac:dyDescent="0.2">
      <c r="A46" s="4" t="s">
        <v>57</v>
      </c>
      <c r="B46" s="2">
        <v>10672.056140928871</v>
      </c>
      <c r="C46" s="2">
        <v>675507.09267408773</v>
      </c>
      <c r="D46" s="2">
        <v>3859105.4054119596</v>
      </c>
      <c r="E46" s="2">
        <v>2879673.6238446981</v>
      </c>
      <c r="F46" s="2">
        <v>0</v>
      </c>
      <c r="G46" s="2">
        <f t="shared" si="0"/>
        <v>7424958.178071674</v>
      </c>
      <c r="H46" s="2">
        <v>330000.00506274163</v>
      </c>
      <c r="I46" s="2">
        <v>381045.22769627138</v>
      </c>
      <c r="J46" s="2">
        <v>1689489.0130982301</v>
      </c>
      <c r="K46" s="2">
        <v>0</v>
      </c>
      <c r="L46" s="2">
        <f t="shared" si="1"/>
        <v>2400534.2458572434</v>
      </c>
      <c r="M46" s="2">
        <f t="shared" si="2"/>
        <v>9825492.4239289165</v>
      </c>
      <c r="O46" s="2">
        <f>B46-'Dagens modell'!B46</f>
        <v>-3.8846410461701453E-5</v>
      </c>
      <c r="P46" s="2">
        <f>C46-'Dagens modell'!C46</f>
        <v>4.0530426194891334E-3</v>
      </c>
      <c r="Q46" s="2">
        <f>D46-'Dagens modell'!D46</f>
        <v>623628.18081960827</v>
      </c>
      <c r="R46" s="2">
        <f>E46-'Dagens modell'!E46</f>
        <v>363220.8800800289</v>
      </c>
      <c r="S46" s="2">
        <f>F46-'Dagens modell'!F46</f>
        <v>-1006773.1271925725</v>
      </c>
      <c r="T46" s="2">
        <f>G46-'Dagens modell'!G46</f>
        <v>-19924.062278739177</v>
      </c>
      <c r="U46" s="2">
        <f>H46-'Dagens modell'!H46</f>
        <v>5.062741634901613E-3</v>
      </c>
      <c r="V46" s="2">
        <f>I46-'Dagens modell'!I46</f>
        <v>-1.0000076144933701E-7</v>
      </c>
      <c r="W46" s="2">
        <f>J46-'Dagens modell'!J46</f>
        <v>90106.080698572332</v>
      </c>
      <c r="X46" s="2">
        <f>K46-'Dagens modell'!K46</f>
        <v>-83643.498013990829</v>
      </c>
      <c r="Y46" s="2">
        <f>L46-'Dagens modell'!L46</f>
        <v>6462.5877472232096</v>
      </c>
      <c r="Z46" s="2">
        <f>M46-'Dagens modell'!M46</f>
        <v>-13461.474531516433</v>
      </c>
      <c r="AB46" s="16" t="s">
        <v>117</v>
      </c>
      <c r="AC46" s="9">
        <f t="shared" si="3"/>
        <v>7.424958178071674</v>
      </c>
      <c r="AD46" s="10">
        <f t="shared" si="4"/>
        <v>2.4005342458572434</v>
      </c>
      <c r="AE46" s="11">
        <f t="shared" si="5"/>
        <v>9.8254924239289174</v>
      </c>
      <c r="AG46" s="9">
        <f t="shared" si="6"/>
        <v>-1.9924062278739177E-2</v>
      </c>
      <c r="AH46" s="10">
        <f t="shared" si="7"/>
        <v>6.4625877472232092E-3</v>
      </c>
      <c r="AI46" s="17">
        <f t="shared" si="8"/>
        <v>-1.3461474531515968E-2</v>
      </c>
      <c r="AK46" s="4">
        <f t="shared" si="9"/>
        <v>1.3461474531515968E-2</v>
      </c>
      <c r="AL46" s="24">
        <f>AK46/'Dagens modell'!M46*1000000</f>
        <v>1.3681814825478931E-3</v>
      </c>
    </row>
    <row r="47" spans="1:38" x14ac:dyDescent="0.2">
      <c r="A47" s="4" t="s">
        <v>58</v>
      </c>
      <c r="B47" s="2">
        <v>58295.344680708768</v>
      </c>
      <c r="C47" s="2">
        <v>128493.19697604929</v>
      </c>
      <c r="D47" s="2">
        <v>1286368.4684706533</v>
      </c>
      <c r="E47" s="2">
        <v>518838.87977055588</v>
      </c>
      <c r="F47" s="2">
        <v>0</v>
      </c>
      <c r="G47" s="2">
        <f t="shared" si="0"/>
        <v>1991995.8898979672</v>
      </c>
      <c r="H47" s="2">
        <v>170000.00730342098</v>
      </c>
      <c r="I47" s="2">
        <v>0</v>
      </c>
      <c r="J47" s="2">
        <v>574968.27376625757</v>
      </c>
      <c r="K47" s="2">
        <v>0</v>
      </c>
      <c r="L47" s="2">
        <f t="shared" si="1"/>
        <v>744968.28106967849</v>
      </c>
      <c r="M47" s="2">
        <f t="shared" si="2"/>
        <v>2736964.1709676459</v>
      </c>
      <c r="O47" s="2">
        <f>B47-'Dagens modell'!B47</f>
        <v>-2.1219574409769848E-4</v>
      </c>
      <c r="P47" s="2">
        <f>C47-'Dagens modell'!C47</f>
        <v>7.7095918823033571E-4</v>
      </c>
      <c r="Q47" s="2">
        <f>D47-'Dagens modell'!D47</f>
        <v>207876.0602732026</v>
      </c>
      <c r="R47" s="2">
        <f>E47-'Dagens modell'!E47</f>
        <v>69000.277732649061</v>
      </c>
      <c r="S47" s="2">
        <f>F47-'Dagens modell'!F47</f>
        <v>-270094.3893135534</v>
      </c>
      <c r="T47" s="2">
        <f>G47-'Dagens modell'!G47</f>
        <v>6781.9492510615382</v>
      </c>
      <c r="U47" s="2">
        <f>H47-'Dagens modell'!H47</f>
        <v>7.3034209781326354E-3</v>
      </c>
      <c r="V47" s="2">
        <f>I47-'Dagens modell'!I47</f>
        <v>-9.9999999999999995E-8</v>
      </c>
      <c r="W47" s="2">
        <f>J47-'Dagens modell'!J47</f>
        <v>30664.974600867019</v>
      </c>
      <c r="X47" s="2">
        <f>K47-'Dagens modell'!K47</f>
        <v>0</v>
      </c>
      <c r="Y47" s="2">
        <f>L47-'Dagens modell'!L47</f>
        <v>30664.981904187938</v>
      </c>
      <c r="Z47" s="2">
        <f>M47-'Dagens modell'!M47</f>
        <v>37446.931155249476</v>
      </c>
      <c r="AB47" s="16" t="s">
        <v>118</v>
      </c>
      <c r="AC47" s="9">
        <f t="shared" si="3"/>
        <v>1.9919958898979673</v>
      </c>
      <c r="AD47" s="10">
        <f t="shared" si="4"/>
        <v>0.7449682810696785</v>
      </c>
      <c r="AE47" s="11">
        <f t="shared" si="5"/>
        <v>2.7369641709676458</v>
      </c>
      <c r="AG47" s="9">
        <f t="shared" si="6"/>
        <v>6.7819492510615385E-3</v>
      </c>
      <c r="AH47" s="10">
        <f t="shared" si="7"/>
        <v>3.0664981904187937E-2</v>
      </c>
      <c r="AI47" s="17">
        <f t="shared" si="8"/>
        <v>3.7446931155249476E-2</v>
      </c>
      <c r="AK47" s="4">
        <f t="shared" si="9"/>
        <v>3.7446931155249476E-2</v>
      </c>
      <c r="AL47" s="24">
        <f>AK47/'Dagens modell'!M47*1000000</f>
        <v>1.3871714024634959E-2</v>
      </c>
    </row>
    <row r="48" spans="1:38" x14ac:dyDescent="0.2">
      <c r="A48" s="4" t="s">
        <v>59</v>
      </c>
      <c r="B48" s="2">
        <v>0.34035472146008067</v>
      </c>
      <c r="C48" s="2">
        <v>187232.9441651004</v>
      </c>
      <c r="D48" s="2">
        <v>1286368.4684706533</v>
      </c>
      <c r="E48" s="2">
        <v>1077305.3267872091</v>
      </c>
      <c r="F48" s="2">
        <v>0</v>
      </c>
      <c r="G48" s="2">
        <f t="shared" si="0"/>
        <v>2550907.0797776841</v>
      </c>
      <c r="H48" s="2">
        <v>210000.00513403051</v>
      </c>
      <c r="I48" s="2">
        <v>33032.389577158174</v>
      </c>
      <c r="J48" s="2">
        <v>1035713.4756390995</v>
      </c>
      <c r="K48" s="2">
        <v>0</v>
      </c>
      <c r="L48" s="2">
        <f t="shared" si="1"/>
        <v>1278745.8703502882</v>
      </c>
      <c r="M48" s="2">
        <f t="shared" si="2"/>
        <v>3829652.9501279723</v>
      </c>
      <c r="O48" s="2">
        <f>B48-'Dagens modell'!B48</f>
        <v>-1.2388951531328019E-9</v>
      </c>
      <c r="P48" s="2">
        <f>C48-'Dagens modell'!C48</f>
        <v>1.1233976692892611E-3</v>
      </c>
      <c r="Q48" s="2">
        <f>D48-'Dagens modell'!D48</f>
        <v>207876.0602732026</v>
      </c>
      <c r="R48" s="2">
        <f>E48-'Dagens modell'!E48</f>
        <v>145464.90036837826</v>
      </c>
      <c r="S48" s="2">
        <f>F48-'Dagens modell'!F48</f>
        <v>-374942.38414135179</v>
      </c>
      <c r="T48" s="2">
        <f>G48-'Dagens modell'!G48</f>
        <v>-21601.422376374714</v>
      </c>
      <c r="U48" s="2">
        <f>H48-'Dagens modell'!H48</f>
        <v>5.1340305071789771E-3</v>
      </c>
      <c r="V48" s="2">
        <f>I48-'Dagens modell'!I48</f>
        <v>-1.0000076144933701E-7</v>
      </c>
      <c r="W48" s="2">
        <f>J48-'Dagens modell'!J48</f>
        <v>55238.052034085384</v>
      </c>
      <c r="X48" s="2">
        <f>K48-'Dagens modell'!K48</f>
        <v>-7390.853105094644</v>
      </c>
      <c r="Y48" s="2">
        <f>L48-'Dagens modell'!L48</f>
        <v>47847.204062921228</v>
      </c>
      <c r="Z48" s="2">
        <f>M48-'Dagens modell'!M48</f>
        <v>26245.781686546281</v>
      </c>
      <c r="AB48" s="16" t="s">
        <v>119</v>
      </c>
      <c r="AC48" s="9">
        <f t="shared" si="3"/>
        <v>2.5509070797776841</v>
      </c>
      <c r="AD48" s="10">
        <f t="shared" si="4"/>
        <v>1.2787458703502883</v>
      </c>
      <c r="AE48" s="11">
        <f t="shared" si="5"/>
        <v>3.8296529501279721</v>
      </c>
      <c r="AG48" s="9">
        <f t="shared" si="6"/>
        <v>-2.1601422376374715E-2</v>
      </c>
      <c r="AH48" s="10">
        <f t="shared" si="7"/>
        <v>4.7847204062921228E-2</v>
      </c>
      <c r="AI48" s="17">
        <f t="shared" si="8"/>
        <v>2.6245781686546513E-2</v>
      </c>
      <c r="AK48" s="4">
        <f t="shared" si="9"/>
        <v>2.6245781686546513E-2</v>
      </c>
      <c r="AL48" s="24">
        <f>AK48/'Dagens modell'!M48*1000000</f>
        <v>6.9005974181043589E-3</v>
      </c>
    </row>
    <row r="49" spans="1:38" x14ac:dyDescent="0.2">
      <c r="A49" s="4" t="s">
        <v>60</v>
      </c>
      <c r="B49" s="2">
        <v>360474.66281419632</v>
      </c>
      <c r="C49" s="2">
        <v>756274.24505903304</v>
      </c>
      <c r="D49" s="2">
        <v>1286368.4684706533</v>
      </c>
      <c r="E49" s="2">
        <v>2970654.1626586127</v>
      </c>
      <c r="F49" s="2">
        <v>0</v>
      </c>
      <c r="G49" s="2">
        <f t="shared" si="0"/>
        <v>5373771.5390024949</v>
      </c>
      <c r="H49" s="2">
        <v>280000.00684537407</v>
      </c>
      <c r="I49" s="2">
        <v>424778.93874886981</v>
      </c>
      <c r="J49" s="2">
        <v>2091793.6338448806</v>
      </c>
      <c r="K49" s="2">
        <v>0</v>
      </c>
      <c r="L49" s="2">
        <f t="shared" si="1"/>
        <v>2796572.5794391246</v>
      </c>
      <c r="M49" s="2">
        <f t="shared" si="2"/>
        <v>8170344.118441619</v>
      </c>
      <c r="O49" s="2">
        <f>B49-'Dagens modell'!B49</f>
        <v>-1.3121319934725761E-3</v>
      </c>
      <c r="P49" s="2">
        <f>C49-'Dagens modell'!C49</f>
        <v>4.5376456109806895E-3</v>
      </c>
      <c r="Q49" s="2">
        <f>D49-'Dagens modell'!D49</f>
        <v>207876.0602732026</v>
      </c>
      <c r="R49" s="2">
        <f>E49-'Dagens modell'!E49</f>
        <v>371911.50959364558</v>
      </c>
      <c r="S49" s="2">
        <f>F49-'Dagens modell'!F49</f>
        <v>-615685.74850541272</v>
      </c>
      <c r="T49" s="2">
        <f>G49-'Dagens modell'!G49</f>
        <v>-35898.17541305162</v>
      </c>
      <c r="U49" s="2">
        <f>H49-'Dagens modell'!H49</f>
        <v>6.8453740677796304E-3</v>
      </c>
      <c r="V49" s="2">
        <f>I49-'Dagens modell'!I49</f>
        <v>-1.0000076144933701E-7</v>
      </c>
      <c r="W49" s="2">
        <f>J49-'Dagens modell'!J49</f>
        <v>111562.32713839365</v>
      </c>
      <c r="X49" s="2">
        <f>K49-'Dagens modell'!K49</f>
        <v>-40566.958647735773</v>
      </c>
      <c r="Y49" s="2">
        <f>L49-'Dagens modell'!L49</f>
        <v>70995.375335931778</v>
      </c>
      <c r="Z49" s="2">
        <f>M49-'Dagens modell'!M49</f>
        <v>35097.199922880158</v>
      </c>
      <c r="AB49" s="16" t="s">
        <v>120</v>
      </c>
      <c r="AC49" s="9">
        <f t="shared" si="3"/>
        <v>5.3737715390024947</v>
      </c>
      <c r="AD49" s="10">
        <f t="shared" si="4"/>
        <v>2.7965725794391245</v>
      </c>
      <c r="AE49" s="11">
        <f t="shared" si="5"/>
        <v>8.1703441184416192</v>
      </c>
      <c r="AG49" s="9">
        <f t="shared" si="6"/>
        <v>-3.5898175413051618E-2</v>
      </c>
      <c r="AH49" s="10">
        <f t="shared" si="7"/>
        <v>7.0995375335931782E-2</v>
      </c>
      <c r="AI49" s="17">
        <f t="shared" si="8"/>
        <v>3.5097199922880164E-2</v>
      </c>
      <c r="AK49" s="4">
        <f t="shared" si="9"/>
        <v>3.5097199922880164E-2</v>
      </c>
      <c r="AL49" s="24">
        <f>AK49/'Dagens modell'!M49*1000000</f>
        <v>4.3142144638519024E-3</v>
      </c>
    </row>
    <row r="50" spans="1:38" x14ac:dyDescent="0.2">
      <c r="A50" s="4" t="s">
        <v>61</v>
      </c>
      <c r="B50" s="2">
        <v>0</v>
      </c>
      <c r="C50" s="2">
        <v>66082.215587682484</v>
      </c>
      <c r="D50" s="2">
        <v>1002795.6860877892</v>
      </c>
      <c r="E50" s="2">
        <v>0</v>
      </c>
      <c r="F50" s="2">
        <v>0</v>
      </c>
      <c r="G50" s="2">
        <f t="shared" si="0"/>
        <v>1068877.9016754718</v>
      </c>
      <c r="H50" s="2">
        <v>210000.00513403051</v>
      </c>
      <c r="I50" s="2">
        <v>16223.007898840995</v>
      </c>
      <c r="J50" s="2">
        <v>277637.74977850082</v>
      </c>
      <c r="K50" s="2">
        <v>0</v>
      </c>
      <c r="L50" s="2">
        <f t="shared" si="1"/>
        <v>503860.76281137229</v>
      </c>
      <c r="M50" s="2">
        <f t="shared" si="2"/>
        <v>1572738.6644868441</v>
      </c>
      <c r="O50" s="2">
        <f>B50-'Dagens modell'!B50</f>
        <v>0</v>
      </c>
      <c r="P50" s="2">
        <f>C50-'Dagens modell'!C50</f>
        <v>3.9649328391533345E-4</v>
      </c>
      <c r="Q50" s="2">
        <f>D50-'Dagens modell'!D50</f>
        <v>162050.93765297672</v>
      </c>
      <c r="R50" s="2">
        <f>E50-'Dagens modell'!E50</f>
        <v>0</v>
      </c>
      <c r="S50" s="2">
        <f>F50-'Dagens modell'!F50</f>
        <v>-135283.87566426198</v>
      </c>
      <c r="T50" s="2">
        <f>G50-'Dagens modell'!G50</f>
        <v>26767.06238520809</v>
      </c>
      <c r="U50" s="2">
        <f>H50-'Dagens modell'!H50</f>
        <v>5.1340305071789771E-3</v>
      </c>
      <c r="V50" s="2">
        <f>I50-'Dagens modell'!I50</f>
        <v>-1.0000076144933701E-7</v>
      </c>
      <c r="W50" s="2">
        <f>J50-'Dagens modell'!J50</f>
        <v>14807.346654853376</v>
      </c>
      <c r="X50" s="2">
        <f>K50-'Dagens modell'!K50</f>
        <v>-1075.5345936512808</v>
      </c>
      <c r="Y50" s="2">
        <f>L50-'Dagens modell'!L50</f>
        <v>13731.817195132549</v>
      </c>
      <c r="Z50" s="2">
        <f>M50-'Dagens modell'!M50</f>
        <v>40498.879580340581</v>
      </c>
      <c r="AB50" s="16" t="s">
        <v>121</v>
      </c>
      <c r="AC50" s="9">
        <f t="shared" si="3"/>
        <v>1.0688779016754717</v>
      </c>
      <c r="AD50" s="10">
        <f t="shared" si="4"/>
        <v>0.50386076281137226</v>
      </c>
      <c r="AE50" s="11">
        <f t="shared" si="5"/>
        <v>1.572738664486844</v>
      </c>
      <c r="AG50" s="9">
        <f t="shared" si="6"/>
        <v>2.6767062385208089E-2</v>
      </c>
      <c r="AH50" s="10">
        <f t="shared" si="7"/>
        <v>1.3731817195132549E-2</v>
      </c>
      <c r="AI50" s="17">
        <f t="shared" si="8"/>
        <v>4.0498879580340638E-2</v>
      </c>
      <c r="AK50" s="4">
        <f t="shared" si="9"/>
        <v>4.0498879580340638E-2</v>
      </c>
      <c r="AL50" s="24">
        <f>AK50/'Dagens modell'!M50*1000000</f>
        <v>2.643116304594053E-2</v>
      </c>
    </row>
    <row r="51" spans="1:38" x14ac:dyDescent="0.2">
      <c r="A51" s="4" t="s">
        <v>62</v>
      </c>
      <c r="B51" s="2">
        <v>17533.910010751351</v>
      </c>
      <c r="C51" s="2">
        <v>1185808.6463789691</v>
      </c>
      <c r="D51" s="2">
        <v>1286368.4684706533</v>
      </c>
      <c r="E51" s="2">
        <v>3826395.3733443785</v>
      </c>
      <c r="F51" s="2">
        <v>0</v>
      </c>
      <c r="G51" s="2">
        <f t="shared" si="0"/>
        <v>6316106.3982047522</v>
      </c>
      <c r="H51" s="2">
        <v>349999.99939937529</v>
      </c>
      <c r="I51" s="2">
        <v>228490.31606921839</v>
      </c>
      <c r="J51" s="2">
        <v>1983896.0881083629</v>
      </c>
      <c r="K51" s="2">
        <v>0</v>
      </c>
      <c r="L51" s="2">
        <f t="shared" si="1"/>
        <v>2562386.4035769566</v>
      </c>
      <c r="M51" s="2">
        <f t="shared" si="2"/>
        <v>8878492.8017817084</v>
      </c>
      <c r="O51" s="2">
        <f>B51-'Dagens modell'!B51</f>
        <v>-6.3823637901805341E-5</v>
      </c>
      <c r="P51" s="2">
        <f>C51-'Dagens modell'!C51</f>
        <v>7.1148518472909927E-3</v>
      </c>
      <c r="Q51" s="2">
        <f>D51-'Dagens modell'!D51</f>
        <v>207876.0602732026</v>
      </c>
      <c r="R51" s="2">
        <f>E51-'Dagens modell'!E51</f>
        <v>410877.36253302824</v>
      </c>
      <c r="S51" s="2">
        <f>F51-'Dagens modell'!F51</f>
        <v>-450991.7899780685</v>
      </c>
      <c r="T51" s="2">
        <f>G51-'Dagens modell'!G51</f>
        <v>167761.63987919036</v>
      </c>
      <c r="U51" s="2">
        <f>H51-'Dagens modell'!H51</f>
        <v>-6.0062471311539412E-4</v>
      </c>
      <c r="V51" s="2">
        <f>I51-'Dagens modell'!I51</f>
        <v>-1.0000076144933701E-7</v>
      </c>
      <c r="W51" s="2">
        <f>J51-'Dagens modell'!J51</f>
        <v>105807.79136577924</v>
      </c>
      <c r="X51" s="2">
        <f>K51-'Dagens modell'!K51</f>
        <v>-240781.85992753293</v>
      </c>
      <c r="Y51" s="2">
        <f>L51-'Dagens modell'!L51</f>
        <v>-134974.0691624782</v>
      </c>
      <c r="Z51" s="2">
        <f>M51-'Dagens modell'!M51</f>
        <v>32787.570716710761</v>
      </c>
      <c r="AB51" s="16" t="s">
        <v>122</v>
      </c>
      <c r="AC51" s="9">
        <f t="shared" si="3"/>
        <v>6.3161063982047523</v>
      </c>
      <c r="AD51" s="10">
        <f t="shared" si="4"/>
        <v>2.5623864035769568</v>
      </c>
      <c r="AE51" s="11">
        <f t="shared" si="5"/>
        <v>8.8784928017817091</v>
      </c>
      <c r="AG51" s="9">
        <f t="shared" si="6"/>
        <v>0.16776163987919035</v>
      </c>
      <c r="AH51" s="10">
        <f t="shared" si="7"/>
        <v>-0.1349740691624782</v>
      </c>
      <c r="AI51" s="17">
        <f t="shared" si="8"/>
        <v>3.278757071671215E-2</v>
      </c>
      <c r="AK51" s="4">
        <f t="shared" si="9"/>
        <v>3.278757071671215E-2</v>
      </c>
      <c r="AL51" s="24">
        <f>AK51/'Dagens modell'!M51*1000000</f>
        <v>3.7066090108413686E-3</v>
      </c>
    </row>
    <row r="52" spans="1:38" x14ac:dyDescent="0.2">
      <c r="A52" s="4" t="s">
        <v>63</v>
      </c>
      <c r="B52" s="2">
        <v>168762.467466995</v>
      </c>
      <c r="C52" s="2">
        <v>558027.59829598549</v>
      </c>
      <c r="D52" s="2">
        <v>1286368.4684706533</v>
      </c>
      <c r="E52" s="2">
        <v>1011581.7070625396</v>
      </c>
      <c r="F52" s="2">
        <v>0</v>
      </c>
      <c r="G52" s="2">
        <f t="shared" si="0"/>
        <v>3024740.2412961735</v>
      </c>
      <c r="H52" s="2">
        <v>259999.98775717348</v>
      </c>
      <c r="I52" s="2">
        <v>45737.154799142088</v>
      </c>
      <c r="J52" s="2">
        <v>650007.43038789032</v>
      </c>
      <c r="K52" s="2">
        <v>0</v>
      </c>
      <c r="L52" s="2">
        <f t="shared" si="1"/>
        <v>955744.57294420595</v>
      </c>
      <c r="M52" s="2">
        <f t="shared" si="2"/>
        <v>3980484.8142403793</v>
      </c>
      <c r="O52" s="2">
        <f>B52-'Dagens modell'!B52</f>
        <v>-6.1429734341800213E-4</v>
      </c>
      <c r="P52" s="2">
        <f>C52-'Dagens modell'!C52</f>
        <v>3.3481656573712826E-3</v>
      </c>
      <c r="Q52" s="2">
        <f>D52-'Dagens modell'!D52</f>
        <v>207876.0602732026</v>
      </c>
      <c r="R52" s="2">
        <f>E52-'Dagens modell'!E52</f>
        <v>123870.14646004688</v>
      </c>
      <c r="S52" s="2">
        <f>F52-'Dagens modell'!F52</f>
        <v>-286708.84180822806</v>
      </c>
      <c r="T52" s="2">
        <f>G52-'Dagens modell'!G52</f>
        <v>45037.367658890318</v>
      </c>
      <c r="U52" s="2">
        <f>H52-'Dagens modell'!H52</f>
        <v>-1.2242826516740024E-2</v>
      </c>
      <c r="V52" s="2">
        <f>I52-'Dagens modell'!I52</f>
        <v>-1.0000076144933701E-7</v>
      </c>
      <c r="W52" s="2">
        <f>J52-'Dagens modell'!J52</f>
        <v>34667.062954020803</v>
      </c>
      <c r="X52" s="2">
        <f>K52-'Dagens modell'!K52</f>
        <v>0</v>
      </c>
      <c r="Y52" s="2">
        <f>L52-'Dagens modell'!L52</f>
        <v>34667.050711094402</v>
      </c>
      <c r="Z52" s="2">
        <f>M52-'Dagens modell'!M52</f>
        <v>79704.418369984254</v>
      </c>
      <c r="AB52" s="16" t="s">
        <v>123</v>
      </c>
      <c r="AC52" s="9">
        <f t="shared" si="3"/>
        <v>3.0247402412961737</v>
      </c>
      <c r="AD52" s="10">
        <f t="shared" si="4"/>
        <v>0.95574457294420601</v>
      </c>
      <c r="AE52" s="11">
        <f t="shared" si="5"/>
        <v>3.9804848142403797</v>
      </c>
      <c r="AG52" s="9">
        <f t="shared" si="6"/>
        <v>4.5037367658890319E-2</v>
      </c>
      <c r="AH52" s="10">
        <f t="shared" si="7"/>
        <v>3.4667050711094403E-2</v>
      </c>
      <c r="AI52" s="17">
        <f t="shared" si="8"/>
        <v>7.9704418369984723E-2</v>
      </c>
      <c r="AK52" s="4">
        <f t="shared" si="9"/>
        <v>7.9704418369984723E-2</v>
      </c>
      <c r="AL52" s="24">
        <f>AK52/'Dagens modell'!M52*1000000</f>
        <v>2.043294168888992E-2</v>
      </c>
    </row>
    <row r="53" spans="1:38" x14ac:dyDescent="0.2">
      <c r="A53" s="4" t="s">
        <v>64</v>
      </c>
      <c r="B53" s="2">
        <v>1301865.2358490594</v>
      </c>
      <c r="C53" s="2">
        <v>488274.14850898733</v>
      </c>
      <c r="D53" s="2">
        <v>1607960.5855883167</v>
      </c>
      <c r="E53" s="2">
        <v>1602802.0261817274</v>
      </c>
      <c r="F53" s="2">
        <v>0</v>
      </c>
      <c r="G53" s="2">
        <f t="shared" si="0"/>
        <v>5000901.9961280907</v>
      </c>
      <c r="H53" s="2">
        <v>349999.99939937529</v>
      </c>
      <c r="I53" s="2">
        <v>589061.32596544642</v>
      </c>
      <c r="J53" s="2">
        <v>1334106.4452122187</v>
      </c>
      <c r="K53" s="2">
        <v>0</v>
      </c>
      <c r="L53" s="2">
        <f t="shared" si="1"/>
        <v>2273167.7705770405</v>
      </c>
      <c r="M53" s="2">
        <f t="shared" si="2"/>
        <v>7274069.7667051312</v>
      </c>
      <c r="O53" s="2">
        <f>B53-'Dagens modell'!B53</f>
        <v>-4.7388046514242887E-3</v>
      </c>
      <c r="P53" s="2">
        <f>C53-'Dagens modell'!C53</f>
        <v>2.9296449501998723E-3</v>
      </c>
      <c r="Q53" s="2">
        <f>D53-'Dagens modell'!D53</f>
        <v>259845.07534150337</v>
      </c>
      <c r="R53" s="2">
        <f>E53-'Dagens modell'!E53</f>
        <v>193747.19947925396</v>
      </c>
      <c r="S53" s="2">
        <f>F53-'Dagens modell'!F53</f>
        <v>-384436.72866893519</v>
      </c>
      <c r="T53" s="2">
        <f>G53-'Dagens modell'!G53</f>
        <v>69155.544342662208</v>
      </c>
      <c r="U53" s="2">
        <f>H53-'Dagens modell'!H53</f>
        <v>-6.0062471311539412E-4</v>
      </c>
      <c r="V53" s="2">
        <f>I53-'Dagens modell'!I53</f>
        <v>-1.0000076144933701E-7</v>
      </c>
      <c r="W53" s="2">
        <f>J53-'Dagens modell'!J53</f>
        <v>71152.343744651647</v>
      </c>
      <c r="X53" s="2">
        <f>K53-'Dagens modell'!K53</f>
        <v>0</v>
      </c>
      <c r="Y53" s="2">
        <f>L53-'Dagens modell'!L53</f>
        <v>71152.343143926933</v>
      </c>
      <c r="Z53" s="2">
        <f>M53-'Dagens modell'!M53</f>
        <v>140307.88748658914</v>
      </c>
      <c r="AB53" s="16" t="s">
        <v>124</v>
      </c>
      <c r="AC53" s="9">
        <f t="shared" si="3"/>
        <v>5.0009019961280909</v>
      </c>
      <c r="AD53" s="10">
        <f t="shared" si="4"/>
        <v>2.2731677705770403</v>
      </c>
      <c r="AE53" s="11">
        <f t="shared" si="5"/>
        <v>7.2740697667051313</v>
      </c>
      <c r="AG53" s="9">
        <f t="shared" si="6"/>
        <v>6.9155544342662204E-2</v>
      </c>
      <c r="AH53" s="10">
        <f t="shared" si="7"/>
        <v>7.1152343143926933E-2</v>
      </c>
      <c r="AI53" s="17">
        <f t="shared" si="8"/>
        <v>0.14030788748658912</v>
      </c>
      <c r="AK53" s="4">
        <f t="shared" si="9"/>
        <v>0.14030788748658912</v>
      </c>
      <c r="AL53" s="24">
        <f>AK53/'Dagens modell'!M53*1000000</f>
        <v>1.9668148427454794E-2</v>
      </c>
    </row>
    <row r="54" spans="1:38" x14ac:dyDescent="0.2">
      <c r="A54" s="4" t="s">
        <v>65</v>
      </c>
      <c r="B54" s="2">
        <v>0</v>
      </c>
      <c r="C54" s="2">
        <v>143178.13377331206</v>
      </c>
      <c r="D54" s="2">
        <v>1265214.8536558026</v>
      </c>
      <c r="E54" s="2">
        <v>0</v>
      </c>
      <c r="F54" s="2">
        <v>0</v>
      </c>
      <c r="G54" s="2">
        <f t="shared" si="0"/>
        <v>1408392.9874291145</v>
      </c>
      <c r="H54" s="2">
        <v>200000.0047472725</v>
      </c>
      <c r="I54" s="2">
        <v>9088.7935818808</v>
      </c>
      <c r="J54" s="2">
        <v>348432.61064481229</v>
      </c>
      <c r="K54" s="2">
        <v>0</v>
      </c>
      <c r="L54" s="2">
        <f t="shared" si="1"/>
        <v>557521.40897396556</v>
      </c>
      <c r="M54" s="2">
        <f t="shared" si="2"/>
        <v>1965914.3964030801</v>
      </c>
      <c r="O54" s="2">
        <f>B54-'Dagens modell'!B54</f>
        <v>0</v>
      </c>
      <c r="P54" s="2">
        <f>C54-'Dagens modell'!C54</f>
        <v>8.5906879394315183E-4</v>
      </c>
      <c r="Q54" s="2">
        <f>D54-'Dagens modell'!D54</f>
        <v>204457.65394870983</v>
      </c>
      <c r="R54" s="2">
        <f>E54-'Dagens modell'!E54</f>
        <v>0</v>
      </c>
      <c r="S54" s="2">
        <f>F54-'Dagens modell'!F54</f>
        <v>-202391.95986533468</v>
      </c>
      <c r="T54" s="2">
        <f>G54-'Dagens modell'!G54</f>
        <v>2065.6949424438644</v>
      </c>
      <c r="U54" s="2">
        <f>H54-'Dagens modell'!H54</f>
        <v>4.7472724982071668E-3</v>
      </c>
      <c r="V54" s="2">
        <f>I54-'Dagens modell'!I54</f>
        <v>-1.0000076144933701E-7</v>
      </c>
      <c r="W54" s="2">
        <f>J54-'Dagens modell'!J54</f>
        <v>18583.072567723342</v>
      </c>
      <c r="X54" s="2">
        <f>K54-'Dagens modell'!K54</f>
        <v>-11763.280585451226</v>
      </c>
      <c r="Y54" s="2">
        <f>L54-'Dagens modell'!L54</f>
        <v>6819.7967294445261</v>
      </c>
      <c r="Z54" s="2">
        <f>M54-'Dagens modell'!M54</f>
        <v>8885.4916718883906</v>
      </c>
      <c r="AB54" s="16" t="s">
        <v>125</v>
      </c>
      <c r="AC54" s="9">
        <f t="shared" si="3"/>
        <v>1.4083929874291146</v>
      </c>
      <c r="AD54" s="10">
        <f t="shared" si="4"/>
        <v>0.55752140897396552</v>
      </c>
      <c r="AE54" s="11">
        <f t="shared" si="5"/>
        <v>1.9659143964030801</v>
      </c>
      <c r="AG54" s="9">
        <f t="shared" si="6"/>
        <v>2.0656949424438646E-3</v>
      </c>
      <c r="AH54" s="10">
        <f t="shared" si="7"/>
        <v>6.819796729444526E-3</v>
      </c>
      <c r="AI54" s="17">
        <f t="shared" si="8"/>
        <v>8.885491671888391E-3</v>
      </c>
      <c r="AK54" s="4">
        <f t="shared" si="9"/>
        <v>8.885491671888391E-3</v>
      </c>
      <c r="AL54" s="24">
        <f>AK54/'Dagens modell'!M54*1000000</f>
        <v>4.5402965947040326E-3</v>
      </c>
    </row>
    <row r="55" spans="1:38" x14ac:dyDescent="0.2">
      <c r="A55" s="4" t="s">
        <v>66</v>
      </c>
      <c r="B55" s="2">
        <v>271864.35010373633</v>
      </c>
      <c r="C55" s="2">
        <v>150520.60217194346</v>
      </c>
      <c r="D55" s="2">
        <v>1234913.729731827</v>
      </c>
      <c r="E55" s="2">
        <v>0</v>
      </c>
      <c r="F55" s="2">
        <v>0</v>
      </c>
      <c r="G55" s="2">
        <f t="shared" si="0"/>
        <v>1657298.682007507</v>
      </c>
      <c r="H55" s="2">
        <v>429999.9950605944</v>
      </c>
      <c r="I55" s="2">
        <v>40752.977673594549</v>
      </c>
      <c r="J55" s="2">
        <v>490111.23892242444</v>
      </c>
      <c r="K55" s="2">
        <v>0</v>
      </c>
      <c r="L55" s="2">
        <f t="shared" si="1"/>
        <v>960864.21165661339</v>
      </c>
      <c r="M55" s="2">
        <f t="shared" si="2"/>
        <v>2618162.8936641202</v>
      </c>
      <c r="O55" s="2">
        <f>B55-'Dagens modell'!B55</f>
        <v>-9.8958943272009492E-4</v>
      </c>
      <c r="P55" s="2">
        <f>C55-'Dagens modell'!C55</f>
        <v>9.0312364045530558E-4</v>
      </c>
      <c r="Q55" s="2">
        <f>D55-'Dagens modell'!D55</f>
        <v>199561.01786227443</v>
      </c>
      <c r="R55" s="2">
        <f>E55-'Dagens modell'!E55</f>
        <v>0</v>
      </c>
      <c r="S55" s="2">
        <f>F55-'Dagens modell'!F55</f>
        <v>-197415.374851739</v>
      </c>
      <c r="T55" s="2">
        <f>G55-'Dagens modell'!G55</f>
        <v>2145.6429240696598</v>
      </c>
      <c r="U55" s="2">
        <f>H55-'Dagens modell'!H55</f>
        <v>-4.9394055968150496E-3</v>
      </c>
      <c r="V55" s="2">
        <f>I55-'Dagens modell'!I55</f>
        <v>-1.0000076144933701E-7</v>
      </c>
      <c r="W55" s="2">
        <f>J55-'Dagens modell'!J55</f>
        <v>26139.26607586263</v>
      </c>
      <c r="X55" s="2">
        <f>K55-'Dagens modell'!K55</f>
        <v>-7280.5418647200977</v>
      </c>
      <c r="Y55" s="2">
        <f>L55-'Dagens modell'!L55</f>
        <v>18858.719271637034</v>
      </c>
      <c r="Z55" s="2">
        <f>M55-'Dagens modell'!M55</f>
        <v>21004.362195706461</v>
      </c>
      <c r="AB55" s="16" t="s">
        <v>126</v>
      </c>
      <c r="AC55" s="9">
        <f t="shared" si="3"/>
        <v>1.6572986820075069</v>
      </c>
      <c r="AD55" s="10">
        <f t="shared" si="4"/>
        <v>0.9608642116566134</v>
      </c>
      <c r="AE55" s="11">
        <f t="shared" si="5"/>
        <v>2.6181628936641204</v>
      </c>
      <c r="AG55" s="9">
        <f t="shared" si="6"/>
        <v>2.1456429240696599E-3</v>
      </c>
      <c r="AH55" s="10">
        <f t="shared" si="7"/>
        <v>1.8858719271637035E-2</v>
      </c>
      <c r="AI55" s="17">
        <f t="shared" si="8"/>
        <v>2.1004362195706696E-2</v>
      </c>
      <c r="AK55" s="4">
        <f t="shared" si="9"/>
        <v>2.1004362195706696E-2</v>
      </c>
      <c r="AL55" s="24">
        <f>AK55/'Dagens modell'!M55*1000000</f>
        <v>8.0874393846997825E-3</v>
      </c>
    </row>
    <row r="56" spans="1:38" x14ac:dyDescent="0.2">
      <c r="A56" s="4" t="s">
        <v>67</v>
      </c>
      <c r="B56" s="2">
        <v>600392.36314460845</v>
      </c>
      <c r="C56" s="2">
        <v>308383.67274251831</v>
      </c>
      <c r="D56" s="2">
        <v>2572736.9369413066</v>
      </c>
      <c r="E56" s="2">
        <v>1260798.7700427934</v>
      </c>
      <c r="F56" s="2">
        <v>0</v>
      </c>
      <c r="G56" s="2">
        <f t="shared" si="0"/>
        <v>4742311.7428712267</v>
      </c>
      <c r="H56" s="2">
        <v>360000.00250659313</v>
      </c>
      <c r="I56" s="2">
        <v>34449.45954422561</v>
      </c>
      <c r="J56" s="2">
        <v>1151443.7831503516</v>
      </c>
      <c r="K56" s="2">
        <v>0</v>
      </c>
      <c r="L56" s="2">
        <f t="shared" si="1"/>
        <v>1545893.2452011704</v>
      </c>
      <c r="M56" s="2">
        <f t="shared" si="2"/>
        <v>6288204.9880723972</v>
      </c>
      <c r="O56" s="2">
        <f>B56-'Dagens modell'!B56</f>
        <v>-2.1854352671653032E-3</v>
      </c>
      <c r="P56" s="2">
        <f>C56-'Dagens modell'!C56</f>
        <v>1.8503020401112735E-3</v>
      </c>
      <c r="Q56" s="2">
        <f>D56-'Dagens modell'!D56</f>
        <v>415752.12054640567</v>
      </c>
      <c r="R56" s="2">
        <f>E56-'Dagens modell'!E56</f>
        <v>164672.45688417298</v>
      </c>
      <c r="S56" s="2">
        <f>F56-'Dagens modell'!F56</f>
        <v>-593182.09144212655</v>
      </c>
      <c r="T56" s="2">
        <f>G56-'Dagens modell'!G56</f>
        <v>-12757.514346681535</v>
      </c>
      <c r="U56" s="2">
        <f>H56-'Dagens modell'!H56</f>
        <v>2.506593125872314E-3</v>
      </c>
      <c r="V56" s="2">
        <f>I56-'Dagens modell'!I56</f>
        <v>-1.0000076144933701E-7</v>
      </c>
      <c r="W56" s="2">
        <f>J56-'Dagens modell'!J56</f>
        <v>61410.335101352073</v>
      </c>
      <c r="X56" s="2">
        <f>K56-'Dagens modell'!K56</f>
        <v>-201676.52521475605</v>
      </c>
      <c r="Y56" s="2">
        <f>L56-'Dagens modell'!L56</f>
        <v>-140266.18760691094</v>
      </c>
      <c r="Z56" s="2">
        <f>M56-'Dagens modell'!M56</f>
        <v>-153023.70195359271</v>
      </c>
      <c r="AB56" s="16" t="s">
        <v>127</v>
      </c>
      <c r="AC56" s="9">
        <f t="shared" si="3"/>
        <v>4.7423117428712267</v>
      </c>
      <c r="AD56" s="10">
        <f t="shared" si="4"/>
        <v>1.5458932452011704</v>
      </c>
      <c r="AE56" s="11">
        <f t="shared" si="5"/>
        <v>6.2882049880723976</v>
      </c>
      <c r="AG56" s="9">
        <f t="shared" si="6"/>
        <v>-1.2757514346681535E-2</v>
      </c>
      <c r="AH56" s="10">
        <f t="shared" si="7"/>
        <v>-0.14026618760691095</v>
      </c>
      <c r="AI56" s="17">
        <f t="shared" si="8"/>
        <v>-0.15302370195359249</v>
      </c>
      <c r="AK56" s="4">
        <f t="shared" si="9"/>
        <v>0.15302370195359249</v>
      </c>
      <c r="AL56" s="24">
        <f>AK56/'Dagens modell'!M56*1000000</f>
        <v>2.375691181257765E-2</v>
      </c>
    </row>
    <row r="57" spans="1:38" x14ac:dyDescent="0.2">
      <c r="A57" s="4" t="s">
        <v>68</v>
      </c>
      <c r="B57" s="2">
        <v>0.45296523248828324</v>
      </c>
      <c r="C57" s="2">
        <v>209260.34936099456</v>
      </c>
      <c r="D57" s="2">
        <v>1286368.4684706533</v>
      </c>
      <c r="E57" s="2">
        <v>799282.00370838004</v>
      </c>
      <c r="F57" s="2">
        <v>0</v>
      </c>
      <c r="G57" s="2">
        <f t="shared" si="0"/>
        <v>2294911.2745052604</v>
      </c>
      <c r="H57" s="2">
        <v>319999.99551864137</v>
      </c>
      <c r="I57" s="2">
        <v>78867.273339546286</v>
      </c>
      <c r="J57" s="2">
        <v>776703.70038955065</v>
      </c>
      <c r="K57" s="2">
        <v>0</v>
      </c>
      <c r="L57" s="2">
        <f t="shared" si="1"/>
        <v>1175570.9692477384</v>
      </c>
      <c r="M57" s="2">
        <f t="shared" si="2"/>
        <v>3470482.2437529988</v>
      </c>
      <c r="O57" s="2">
        <f>B57-'Dagens modell'!B57</f>
        <v>-1.6487987641866653E-9</v>
      </c>
      <c r="P57" s="2">
        <f>C57-'Dagens modell'!C57</f>
        <v>1.2555620924104005E-3</v>
      </c>
      <c r="Q57" s="2">
        <f>D57-'Dagens modell'!D57</f>
        <v>207876.0602732026</v>
      </c>
      <c r="R57" s="2">
        <f>E57-'Dagens modell'!E57</f>
        <v>103656.71687510016</v>
      </c>
      <c r="S57" s="2">
        <f>F57-'Dagens modell'!F57</f>
        <v>-303873.53380474221</v>
      </c>
      <c r="T57" s="2">
        <f>G57-'Dagens modell'!G57</f>
        <v>7659.2445991211571</v>
      </c>
      <c r="U57" s="2">
        <f>H57-'Dagens modell'!H57</f>
        <v>-4.4813586282543838E-3</v>
      </c>
      <c r="V57" s="2">
        <f>I57-'Dagens modell'!I57</f>
        <v>-1.0000076144933701E-7</v>
      </c>
      <c r="W57" s="2">
        <f>J57-'Dagens modell'!J57</f>
        <v>41424.197354109376</v>
      </c>
      <c r="X57" s="2">
        <f>K57-'Dagens modell'!K57</f>
        <v>-9928.0116337037107</v>
      </c>
      <c r="Y57" s="2">
        <f>L57-'Dagens modell'!L57</f>
        <v>31496.181238947203</v>
      </c>
      <c r="Z57" s="2">
        <f>M57-'Dagens modell'!M57</f>
        <v>39155.425838068593</v>
      </c>
      <c r="AB57" s="18" t="s">
        <v>128</v>
      </c>
      <c r="AC57" s="19">
        <f t="shared" si="3"/>
        <v>2.2949112745052602</v>
      </c>
      <c r="AD57" s="20">
        <f t="shared" si="4"/>
        <v>1.1755709692477383</v>
      </c>
      <c r="AE57" s="21">
        <f t="shared" si="5"/>
        <v>3.4704822437529987</v>
      </c>
      <c r="AF57" s="22"/>
      <c r="AG57" s="19">
        <f t="shared" si="6"/>
        <v>7.6592445991211571E-3</v>
      </c>
      <c r="AH57" s="20">
        <f t="shared" si="7"/>
        <v>3.14961812389472E-2</v>
      </c>
      <c r="AI57" s="23">
        <f t="shared" si="8"/>
        <v>3.9155425838068358E-2</v>
      </c>
      <c r="AK57" s="4">
        <f t="shared" si="9"/>
        <v>3.9155425838068358E-2</v>
      </c>
      <c r="AL57" s="24">
        <f>AK57/'Dagens modell'!M57*1000000</f>
        <v>1.1411161896219909E-2</v>
      </c>
    </row>
    <row r="58" spans="1:38" x14ac:dyDescent="0.2">
      <c r="B58" s="3">
        <f t="shared" ref="B58" si="10">SUM(B3:B57)</f>
        <v>21098130</v>
      </c>
      <c r="C58" s="3">
        <f t="shared" ref="C58" si="11">SUM(C3:C57)</f>
        <v>44609166.755885005</v>
      </c>
      <c r="D58" s="3">
        <f t="shared" ref="D58" si="12">SUM(D3:D57)</f>
        <v>102104496.67604925</v>
      </c>
      <c r="E58" s="3">
        <f t="shared" ref="E58" si="13">SUM(E3:E57)</f>
        <v>132843206.5680657</v>
      </c>
      <c r="F58" s="3">
        <f t="shared" ref="F58" si="14">SUM(F3:F57)</f>
        <v>0</v>
      </c>
      <c r="G58" s="3">
        <f t="shared" ref="G58" si="15">SUM(G3:G57)</f>
        <v>300654999.99999994</v>
      </c>
      <c r="H58" s="3">
        <f t="shared" ref="H58" si="16">SUM(H3:H57)</f>
        <v>17580000</v>
      </c>
      <c r="I58" s="3">
        <f t="shared" ref="I58" si="17">SUM(I3:I57)</f>
        <v>33399752.749999996</v>
      </c>
      <c r="J58" s="3">
        <f t="shared" ref="J58" si="18">SUM(J3:J57)</f>
        <v>100199258.24999993</v>
      </c>
      <c r="K58" s="3">
        <f t="shared" ref="K58" si="19">SUM(K3:K57)</f>
        <v>0</v>
      </c>
      <c r="L58" s="3">
        <f t="shared" ref="L58" si="20">SUM(L3:L57)</f>
        <v>151179010.99999991</v>
      </c>
      <c r="M58" s="3">
        <f>SUM(M3:M57)</f>
        <v>451834010.99999994</v>
      </c>
      <c r="O58" s="3">
        <f t="shared" ref="O58:Y58" si="21">SUM(O3:O57)</f>
        <v>-7.6797440625585342E-2</v>
      </c>
      <c r="P58" s="3">
        <f t="shared" si="21"/>
        <v>0.26765500053807045</v>
      </c>
      <c r="Q58" s="3">
        <f t="shared" si="21"/>
        <v>16500000.602805246</v>
      </c>
      <c r="R58" s="3">
        <f t="shared" si="21"/>
        <v>16499999.206337124</v>
      </c>
      <c r="S58" s="3">
        <f t="shared" si="21"/>
        <v>-33000000</v>
      </c>
      <c r="T58" s="3">
        <f t="shared" si="21"/>
        <v>-6.7404471337795258E-8</v>
      </c>
      <c r="U58" s="3">
        <f t="shared" si="21"/>
        <v>-8.440110832452774E-10</v>
      </c>
      <c r="V58" s="3">
        <f t="shared" si="21"/>
        <v>-5.5007345286459893E-6</v>
      </c>
      <c r="W58" s="3">
        <f t="shared" si="21"/>
        <v>5343960.4399999958</v>
      </c>
      <c r="X58" s="3">
        <f t="shared" si="21"/>
        <v>-5343960.4399999995</v>
      </c>
      <c r="Y58" s="3">
        <f t="shared" si="21"/>
        <v>-5.5055716075003147E-6</v>
      </c>
      <c r="Z58" s="3">
        <f>SUM(Z3:Z57)</f>
        <v>-5.5769924074411392E-6</v>
      </c>
    </row>
    <row r="59" spans="1:38" x14ac:dyDescent="0.2">
      <c r="J59" s="5"/>
      <c r="AI59" s="4">
        <f>COUNTIF(AI3:AI57,"&lt;0")</f>
        <v>12</v>
      </c>
      <c r="AK59" s="26">
        <f>AVERAGE(AK3:AK57)</f>
        <v>0.14120916343244591</v>
      </c>
      <c r="AL59" s="25">
        <f>AVERAGE(AL3:AL57)</f>
        <v>1.7564555619977423E-2</v>
      </c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F74E-E64D-4A9D-B6C2-D6E459920183}">
  <dimension ref="A1:AL75"/>
  <sheetViews>
    <sheetView zoomScale="80" zoomScaleNormal="80" workbookViewId="0">
      <pane xSplit="1" ySplit="2" topLeftCell="V47" activePane="bottomRight" state="frozen"/>
      <selection pane="topRight" activeCell="B1" sqref="B1"/>
      <selection pane="bottomLeft" activeCell="A3" sqref="A3"/>
      <selection pane="bottomRight" activeCell="J3" sqref="J3"/>
    </sheetView>
  </sheetViews>
  <sheetFormatPr baseColWidth="10" defaultRowHeight="15" x14ac:dyDescent="0.25"/>
  <cols>
    <col min="1" max="1" width="42.85546875" bestFit="1" customWidth="1"/>
    <col min="2" max="3" width="13.85546875" customWidth="1"/>
    <col min="4" max="5" width="14.85546875" customWidth="1"/>
    <col min="6" max="6" width="11.5703125" customWidth="1"/>
    <col min="7" max="7" width="14.85546875" bestFit="1" customWidth="1"/>
    <col min="8" max="9" width="13.85546875" customWidth="1"/>
    <col min="10" max="10" width="14.85546875" customWidth="1"/>
    <col min="11" max="11" width="11.5703125" customWidth="1"/>
    <col min="12" max="13" width="14.85546875" bestFit="1" customWidth="1"/>
    <col min="15" max="15" width="19.140625" customWidth="1"/>
    <col min="16" max="16" width="14.85546875" customWidth="1"/>
    <col min="17" max="17" width="22" customWidth="1"/>
    <col min="18" max="18" width="16.7109375" customWidth="1"/>
    <col min="19" max="19" width="31" customWidth="1"/>
    <col min="20" max="20" width="13.85546875" bestFit="1" customWidth="1"/>
    <col min="21" max="21" width="24.7109375" customWidth="1"/>
    <col min="22" max="22" width="20.140625" customWidth="1"/>
    <col min="23" max="23" width="16.85546875" customWidth="1"/>
    <col min="24" max="24" width="17.28515625" customWidth="1"/>
    <col min="25" max="26" width="13.85546875" bestFit="1" customWidth="1"/>
    <col min="28" max="28" width="11.7109375" bestFit="1" customWidth="1"/>
    <col min="29" max="31" width="8.140625" bestFit="1" customWidth="1"/>
    <col min="32" max="32" width="4.85546875" customWidth="1"/>
    <col min="33" max="34" width="7.85546875" bestFit="1" customWidth="1"/>
    <col min="35" max="35" width="7.28515625" bestFit="1" customWidth="1"/>
  </cols>
  <sheetData>
    <row r="1" spans="1:38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  <c r="AK1" s="4"/>
      <c r="AL1" s="24"/>
    </row>
    <row r="2" spans="1:3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F2" s="4"/>
      <c r="AG2" s="6" t="s">
        <v>69</v>
      </c>
      <c r="AH2" s="7" t="s">
        <v>70</v>
      </c>
      <c r="AI2" s="15" t="s">
        <v>72</v>
      </c>
      <c r="AK2" s="4"/>
      <c r="AL2" s="24"/>
    </row>
    <row r="3" spans="1:38" x14ac:dyDescent="0.25">
      <c r="A3" s="4" t="s">
        <v>14</v>
      </c>
      <c r="B3" s="2">
        <v>69516.433006692037</v>
      </c>
      <c r="C3" s="2">
        <v>0</v>
      </c>
      <c r="D3" s="2">
        <v>0</v>
      </c>
      <c r="E3" s="2">
        <v>78497.631302326059</v>
      </c>
      <c r="F3" s="2">
        <v>0</v>
      </c>
      <c r="G3" s="2">
        <f>SUM(B3:F3)</f>
        <v>148014.06430901808</v>
      </c>
      <c r="H3" s="2">
        <v>447173.41714062635</v>
      </c>
      <c r="I3" s="2">
        <v>11977.256219213945</v>
      </c>
      <c r="J3" s="2">
        <v>22331.204010969046</v>
      </c>
      <c r="K3" s="2">
        <v>0</v>
      </c>
      <c r="L3" s="2">
        <f>SUM(H3:K3)</f>
        <v>481481.87737080932</v>
      </c>
      <c r="M3" s="2">
        <f>G3+L3</f>
        <v>629495.9416798274</v>
      </c>
      <c r="O3" s="2">
        <f>B3-'Dagens modell'!B3</f>
        <v>-2.5304063456133008E-4</v>
      </c>
      <c r="P3" s="2">
        <f>C3-'Dagens modell'!C3</f>
        <v>-22027.405063729733</v>
      </c>
      <c r="Q3" s="2">
        <f>D3-'Dagens modell'!D3</f>
        <v>-639665.83055088785</v>
      </c>
      <c r="R3" s="2">
        <f>E3-'Dagens modell'!E3</f>
        <v>78497.631302326059</v>
      </c>
      <c r="S3" s="2">
        <f>F3-'Dagens modell'!F3</f>
        <v>-108147.4777547667</v>
      </c>
      <c r="T3" s="2">
        <f>G3-'Dagens modell'!G3</f>
        <v>-691343.08232009888</v>
      </c>
      <c r="U3" s="2">
        <f>H3-'Dagens modell'!H3</f>
        <v>187173.41714062635</v>
      </c>
      <c r="V3" s="2">
        <f>I3-'Dagens modell'!I3</f>
        <v>7677.1818362886206</v>
      </c>
      <c r="W3" s="2">
        <f>J3-'Dagens modell'!J3</f>
        <v>-155686.68215448421</v>
      </c>
      <c r="X3" s="2">
        <f>K3-'Dagens modell'!K3</f>
        <v>0</v>
      </c>
      <c r="Y3" s="2">
        <f>L3-'Dagens modell'!L3</f>
        <v>39163.916822430678</v>
      </c>
      <c r="Z3" s="2">
        <f>M3-'Dagens modell'!M3</f>
        <v>-652179.16549766809</v>
      </c>
      <c r="AB3" s="16" t="s">
        <v>74</v>
      </c>
      <c r="AC3" s="9">
        <f>G3/1000000</f>
        <v>0.14801406430901809</v>
      </c>
      <c r="AD3" s="10">
        <f>L3/1000000</f>
        <v>0.48148187737080933</v>
      </c>
      <c r="AE3" s="11">
        <f>AC3+AD3</f>
        <v>0.62949594167982736</v>
      </c>
      <c r="AF3" s="4"/>
      <c r="AG3" s="9">
        <f>T3/1000000</f>
        <v>-0.69134308232009889</v>
      </c>
      <c r="AH3" s="10">
        <f>Y3/1000000</f>
        <v>3.9163916822430679E-2</v>
      </c>
      <c r="AI3" s="17">
        <f>AG3+AH3</f>
        <v>-0.65217916549766819</v>
      </c>
      <c r="AK3" s="4">
        <f>ABS(AI3)</f>
        <v>0.65217916549766819</v>
      </c>
      <c r="AL3" s="24">
        <f>AK3/'Dagens modell'!M3*1000000</f>
        <v>0.50884905374646539</v>
      </c>
    </row>
    <row r="4" spans="1:38" x14ac:dyDescent="0.25">
      <c r="A4" s="4" t="s">
        <v>15</v>
      </c>
      <c r="B4" s="2">
        <v>372878.77151064563</v>
      </c>
      <c r="C4" s="2">
        <v>0</v>
      </c>
      <c r="D4" s="2">
        <v>0</v>
      </c>
      <c r="E4" s="2">
        <v>2939121.198892503</v>
      </c>
      <c r="F4" s="2">
        <v>0</v>
      </c>
      <c r="G4" s="2">
        <f t="shared" ref="G4:G57" si="0">SUM(B4:F4)</f>
        <v>3311999.9704031488</v>
      </c>
      <c r="H4" s="2">
        <v>722357.06680677261</v>
      </c>
      <c r="I4" s="2">
        <v>46867.524336054565</v>
      </c>
      <c r="J4" s="2">
        <v>900123.98074731627</v>
      </c>
      <c r="K4" s="2">
        <v>0</v>
      </c>
      <c r="L4" s="2">
        <f t="shared" ref="L4:L57" si="1">SUM(H4:K4)</f>
        <v>1669348.5718901434</v>
      </c>
      <c r="M4" s="2">
        <f t="shared" ref="M4:M57" si="2">G4+L4</f>
        <v>4981348.5422932925</v>
      </c>
      <c r="O4" s="2">
        <f>B4-'Dagens modell'!B4</f>
        <v>-1.3572830939665437E-3</v>
      </c>
      <c r="P4" s="2">
        <f>C4-'Dagens modell'!C4</f>
        <v>-466246.74051561265</v>
      </c>
      <c r="Q4" s="2">
        <f>D4-'Dagens modell'!D4</f>
        <v>-1078492.4081974507</v>
      </c>
      <c r="R4" s="2">
        <f>E4-'Dagens modell'!E4</f>
        <v>1707055.0885983154</v>
      </c>
      <c r="S4" s="2">
        <f>F4-'Dagens modell'!F4</f>
        <v>-419342.36096981232</v>
      </c>
      <c r="T4" s="2">
        <f>G4-'Dagens modell'!G4</f>
        <v>-257026.42244184343</v>
      </c>
      <c r="U4" s="2">
        <f>H4-'Dagens modell'!H4</f>
        <v>302357.06680677261</v>
      </c>
      <c r="V4" s="2">
        <f>I4-'Dagens modell'!I4</f>
        <v>-3462.8917357509345</v>
      </c>
      <c r="W4" s="2">
        <f>J4-'Dagens modell'!J4</f>
        <v>-230084.95413221209</v>
      </c>
      <c r="X4" s="2">
        <f>K4-'Dagens modell'!K4</f>
        <v>-52728.772899024058</v>
      </c>
      <c r="Y4" s="2">
        <f>L4-'Dagens modell'!L4</f>
        <v>16080.448039785493</v>
      </c>
      <c r="Z4" s="2">
        <f>M4-'Dagens modell'!M4</f>
        <v>-240945.97440205794</v>
      </c>
      <c r="AB4" s="16" t="s">
        <v>75</v>
      </c>
      <c r="AC4" s="9">
        <f t="shared" ref="AC4:AC57" si="3">G4/1000000</f>
        <v>3.3119999704031486</v>
      </c>
      <c r="AD4" s="10">
        <f t="shared" ref="AD4:AD57" si="4">L4/1000000</f>
        <v>1.6693485718901435</v>
      </c>
      <c r="AE4" s="11">
        <f t="shared" ref="AE4:AE57" si="5">AC4+AD4</f>
        <v>4.9813485422932917</v>
      </c>
      <c r="AF4" s="4"/>
      <c r="AG4" s="9">
        <f t="shared" ref="AG4:AG57" si="6">T4/1000000</f>
        <v>-0.25702642244184343</v>
      </c>
      <c r="AH4" s="10">
        <f t="shared" ref="AH4:AH57" si="7">Y4/1000000</f>
        <v>1.6080448039785492E-2</v>
      </c>
      <c r="AI4" s="17">
        <f t="shared" ref="AI4:AI57" si="8">AG4+AH4</f>
        <v>-0.24094597440205795</v>
      </c>
      <c r="AK4" s="4">
        <f t="shared" ref="AK4:AK57" si="9">ABS(AI4)</f>
        <v>0.24094597440205795</v>
      </c>
      <c r="AL4" s="24">
        <f>AK4/'Dagens modell'!M4*1000000</f>
        <v>4.6137952126554464E-2</v>
      </c>
    </row>
    <row r="5" spans="1:38" x14ac:dyDescent="0.25">
      <c r="A5" s="4" t="s">
        <v>16</v>
      </c>
      <c r="B5" s="2">
        <v>1173772.8512374752</v>
      </c>
      <c r="C5" s="2">
        <v>0</v>
      </c>
      <c r="D5" s="2">
        <v>0</v>
      </c>
      <c r="E5" s="2">
        <v>8373544.433129563</v>
      </c>
      <c r="F5" s="2">
        <v>0</v>
      </c>
      <c r="G5" s="2">
        <f t="shared" si="0"/>
        <v>9547317.2843670379</v>
      </c>
      <c r="H5" s="2">
        <v>601964.19551850553</v>
      </c>
      <c r="I5" s="2">
        <v>383272.19901484624</v>
      </c>
      <c r="J5" s="2">
        <v>3145048.887506695</v>
      </c>
      <c r="K5" s="2">
        <v>0</v>
      </c>
      <c r="L5" s="2">
        <f t="shared" si="1"/>
        <v>4130285.2820400465</v>
      </c>
      <c r="M5" s="2">
        <f t="shared" si="2"/>
        <v>13677602.566407084</v>
      </c>
      <c r="O5" s="2">
        <f>B5-'Dagens modell'!B5</f>
        <v>-4.2725468520075083E-3</v>
      </c>
      <c r="P5" s="2">
        <f>C5-'Dagens modell'!C5</f>
        <v>-1215178.5126824235</v>
      </c>
      <c r="Q5" s="2">
        <f>D5-'Dagens modell'!D5</f>
        <v>-2156984.8163949009</v>
      </c>
      <c r="R5" s="2">
        <f>E5-'Dagens modell'!E5</f>
        <v>4228695.2920482866</v>
      </c>
      <c r="S5" s="2">
        <f>F5-'Dagens modell'!F5</f>
        <v>-1045996.0171804568</v>
      </c>
      <c r="T5" s="2">
        <f>G5-'Dagens modell'!G5</f>
        <v>-189464.05848204158</v>
      </c>
      <c r="U5" s="2">
        <f>H5-'Dagens modell'!H5</f>
        <v>251964.19551850553</v>
      </c>
      <c r="V5" s="2">
        <f>I5-'Dagens modell'!I5</f>
        <v>-27678.091434810311</v>
      </c>
      <c r="W5" s="2">
        <f>J5-'Dagens modell'!J5</f>
        <v>543592.11392281996</v>
      </c>
      <c r="X5" s="2">
        <f>K5-'Dagens modell'!K5</f>
        <v>-1930.4467065490562</v>
      </c>
      <c r="Y5" s="2">
        <f>L5-'Dagens modell'!L5</f>
        <v>765947.77129996568</v>
      </c>
      <c r="Z5" s="2">
        <f>M5-'Dagens modell'!M5</f>
        <v>576483.7128179241</v>
      </c>
      <c r="AB5" s="16" t="s">
        <v>76</v>
      </c>
      <c r="AC5" s="9">
        <f t="shared" si="3"/>
        <v>9.547317284367038</v>
      </c>
      <c r="AD5" s="10">
        <f t="shared" si="4"/>
        <v>4.1302852820400462</v>
      </c>
      <c r="AE5" s="11">
        <f t="shared" si="5"/>
        <v>13.677602566407085</v>
      </c>
      <c r="AF5" s="4"/>
      <c r="AG5" s="9">
        <f t="shared" si="6"/>
        <v>-0.18946405848204159</v>
      </c>
      <c r="AH5" s="10">
        <f t="shared" si="7"/>
        <v>0.76594777129996572</v>
      </c>
      <c r="AI5" s="17">
        <f t="shared" si="8"/>
        <v>0.5764837128179241</v>
      </c>
      <c r="AK5" s="4">
        <f t="shared" si="9"/>
        <v>0.5764837128179241</v>
      </c>
      <c r="AL5" s="24">
        <f>AK5/'Dagens modell'!M5*1000000</f>
        <v>4.4002632085120848E-2</v>
      </c>
    </row>
    <row r="6" spans="1:38" x14ac:dyDescent="0.25">
      <c r="A6" s="4" t="s">
        <v>17</v>
      </c>
      <c r="B6" s="2">
        <v>514185.59986337088</v>
      </c>
      <c r="C6" s="2">
        <v>0</v>
      </c>
      <c r="D6" s="2">
        <v>0</v>
      </c>
      <c r="E6" s="2">
        <v>7279190.7952440558</v>
      </c>
      <c r="F6" s="2">
        <v>0</v>
      </c>
      <c r="G6" s="2">
        <f t="shared" si="0"/>
        <v>7793376.3951074267</v>
      </c>
      <c r="H6" s="2">
        <v>791152.95676849911</v>
      </c>
      <c r="I6" s="2">
        <v>506169.26282938931</v>
      </c>
      <c r="J6" s="2">
        <v>2682665.1837482378</v>
      </c>
      <c r="K6" s="2">
        <v>0</v>
      </c>
      <c r="L6" s="2">
        <f t="shared" si="1"/>
        <v>3979987.403346126</v>
      </c>
      <c r="M6" s="2">
        <f t="shared" si="2"/>
        <v>11773363.798453553</v>
      </c>
      <c r="O6" s="2">
        <f>B6-'Dagens modell'!B6</f>
        <v>-1.8716416088864207E-3</v>
      </c>
      <c r="P6" s="2">
        <f>C6-'Dagens modell'!C6</f>
        <v>-591068.70254341443</v>
      </c>
      <c r="Q6" s="2">
        <f>D6-'Dagens modell'!D6</f>
        <v>-1078492.4081974507</v>
      </c>
      <c r="R6" s="2">
        <f>E6-'Dagens modell'!E6</f>
        <v>4683802.6598624475</v>
      </c>
      <c r="S6" s="2">
        <f>F6-'Dagens modell'!F6</f>
        <v>-761250.79000918486</v>
      </c>
      <c r="T6" s="2">
        <f>G6-'Dagens modell'!G6</f>
        <v>2252990.7572407555</v>
      </c>
      <c r="U6" s="2">
        <f>H6-'Dagens modell'!H6</f>
        <v>331152.95676849911</v>
      </c>
      <c r="V6" s="2">
        <f>I6-'Dagens modell'!I6</f>
        <v>-83820.488286994398</v>
      </c>
      <c r="W6" s="2">
        <f>J6-'Dagens modell'!J6</f>
        <v>347021.06508186925</v>
      </c>
      <c r="X6" s="2">
        <f>K6-'Dagens modell'!K6</f>
        <v>-850996.06386943348</v>
      </c>
      <c r="Y6" s="2">
        <f>L6-'Dagens modell'!L6</f>
        <v>-256642.53030605987</v>
      </c>
      <c r="Z6" s="2">
        <f>M6-'Dagens modell'!M6</f>
        <v>1996348.2269346956</v>
      </c>
      <c r="AB6" s="16" t="s">
        <v>77</v>
      </c>
      <c r="AC6" s="9">
        <f t="shared" si="3"/>
        <v>7.7933763951074271</v>
      </c>
      <c r="AD6" s="10">
        <f t="shared" si="4"/>
        <v>3.9799874033461258</v>
      </c>
      <c r="AE6" s="11">
        <f t="shared" si="5"/>
        <v>11.773363798453552</v>
      </c>
      <c r="AF6" s="4"/>
      <c r="AG6" s="9">
        <f t="shared" si="6"/>
        <v>2.2529907572407555</v>
      </c>
      <c r="AH6" s="10">
        <f t="shared" si="7"/>
        <v>-0.25664253030605988</v>
      </c>
      <c r="AI6" s="17">
        <f t="shared" si="8"/>
        <v>1.9963482269346957</v>
      </c>
      <c r="AK6" s="4">
        <f t="shared" si="9"/>
        <v>1.9963482269346957</v>
      </c>
      <c r="AL6" s="24">
        <f>AK6/'Dagens modell'!M6*1000000</f>
        <v>0.20418789479585164</v>
      </c>
    </row>
    <row r="7" spans="1:38" x14ac:dyDescent="0.25">
      <c r="A7" s="4" t="s">
        <v>18</v>
      </c>
      <c r="B7" s="2">
        <v>0.20406709848546184</v>
      </c>
      <c r="C7" s="2">
        <v>0</v>
      </c>
      <c r="D7" s="2">
        <v>0</v>
      </c>
      <c r="E7" s="2">
        <v>8587220.5923034847</v>
      </c>
      <c r="F7" s="2">
        <v>0</v>
      </c>
      <c r="G7" s="2">
        <f t="shared" si="0"/>
        <v>8587220.7963705827</v>
      </c>
      <c r="H7" s="2">
        <v>240785.63061573484</v>
      </c>
      <c r="I7" s="2">
        <v>461905.48984533775</v>
      </c>
      <c r="J7" s="2">
        <v>0</v>
      </c>
      <c r="K7" s="2">
        <v>0</v>
      </c>
      <c r="L7" s="2">
        <f t="shared" si="1"/>
        <v>702691.12046107254</v>
      </c>
      <c r="M7" s="2">
        <f t="shared" si="2"/>
        <v>9289911.9168316554</v>
      </c>
      <c r="O7" s="2">
        <f>B7-'Dagens modell'!B7</f>
        <v>-7.428066495229757E-10</v>
      </c>
      <c r="P7" s="2">
        <f>C7-'Dagens modell'!C7</f>
        <v>-3671234.1772882887</v>
      </c>
      <c r="Q7" s="2">
        <f>D7-'Dagens modell'!D7</f>
        <v>-1078492.4081974507</v>
      </c>
      <c r="R7" s="2">
        <f>E7-'Dagens modell'!E7</f>
        <v>5447849.2630523834</v>
      </c>
      <c r="S7" s="2">
        <f>F7-'Dagens modell'!F7</f>
        <v>-97196.261682242985</v>
      </c>
      <c r="T7" s="2">
        <f>G7-'Dagens modell'!G7</f>
        <v>600926.41588439886</v>
      </c>
      <c r="U7" s="2">
        <f>H7-'Dagens modell'!H7</f>
        <v>100785.63061573484</v>
      </c>
      <c r="V7" s="2">
        <f>I7-'Dagens modell'!I7</f>
        <v>97571.914864037535</v>
      </c>
      <c r="W7" s="2">
        <f>J7-'Dagens modell'!J7</f>
        <v>0</v>
      </c>
      <c r="X7" s="2">
        <f>K7-'Dagens modell'!K7</f>
        <v>0</v>
      </c>
      <c r="Y7" s="2">
        <f>L7-'Dagens modell'!L7</f>
        <v>198357.54547977232</v>
      </c>
      <c r="Z7" s="2">
        <f>M7-'Dagens modell'!M7</f>
        <v>799283.96136417054</v>
      </c>
      <c r="AB7" s="16" t="s">
        <v>78</v>
      </c>
      <c r="AC7" s="9">
        <f t="shared" si="3"/>
        <v>8.5872207963705822</v>
      </c>
      <c r="AD7" s="10">
        <f t="shared" si="4"/>
        <v>0.70269112046107252</v>
      </c>
      <c r="AE7" s="11">
        <f t="shared" si="5"/>
        <v>9.2899119168316542</v>
      </c>
      <c r="AF7" s="4"/>
      <c r="AG7" s="9">
        <f t="shared" si="6"/>
        <v>0.60092641588439888</v>
      </c>
      <c r="AH7" s="10">
        <f t="shared" si="7"/>
        <v>0.19835754547977233</v>
      </c>
      <c r="AI7" s="17">
        <f t="shared" si="8"/>
        <v>0.79928396136417124</v>
      </c>
      <c r="AK7" s="4">
        <f t="shared" si="9"/>
        <v>0.79928396136417124</v>
      </c>
      <c r="AL7" s="24">
        <f>AK7/'Dagens modell'!M7*1000000</f>
        <v>9.4137202284252416E-2</v>
      </c>
    </row>
    <row r="8" spans="1:38" x14ac:dyDescent="0.25">
      <c r="A8" s="4" t="s">
        <v>19</v>
      </c>
      <c r="B8" s="2">
        <v>59395.863043100464</v>
      </c>
      <c r="C8" s="2">
        <v>0</v>
      </c>
      <c r="D8" s="2">
        <v>0</v>
      </c>
      <c r="E8" s="2">
        <v>3216791.9245440145</v>
      </c>
      <c r="F8" s="2">
        <v>0</v>
      </c>
      <c r="G8" s="2">
        <f t="shared" si="0"/>
        <v>3276187.7875871151</v>
      </c>
      <c r="H8" s="2">
        <v>584765.22856346366</v>
      </c>
      <c r="I8" s="2">
        <v>104670.80435052187</v>
      </c>
      <c r="J8" s="2">
        <v>980139.05778934434</v>
      </c>
      <c r="K8" s="2">
        <v>0</v>
      </c>
      <c r="L8" s="2">
        <f t="shared" si="1"/>
        <v>1669575.09070333</v>
      </c>
      <c r="M8" s="2">
        <f t="shared" si="2"/>
        <v>4945762.8782904446</v>
      </c>
      <c r="O8" s="2">
        <f>B8-'Dagens modell'!B8</f>
        <v>-2.1620163897750899E-4</v>
      </c>
      <c r="P8" s="2">
        <f>C8-'Dagens modell'!C8</f>
        <v>-268000.09494204505</v>
      </c>
      <c r="Q8" s="2">
        <f>D8-'Dagens modell'!D8</f>
        <v>-1078492.4081974507</v>
      </c>
      <c r="R8" s="2">
        <f>E8-'Dagens modell'!E8</f>
        <v>1967798.4112605243</v>
      </c>
      <c r="S8" s="2">
        <f>F8-'Dagens modell'!F8</f>
        <v>-467428.77000316855</v>
      </c>
      <c r="T8" s="2">
        <f>G8-'Dagens modell'!G8</f>
        <v>153877.13790165866</v>
      </c>
      <c r="U8" s="2">
        <f>H8-'Dagens modell'!H8</f>
        <v>244765.22856346366</v>
      </c>
      <c r="V8" s="2">
        <f>I8-'Dagens modell'!I8</f>
        <v>15590.854351665432</v>
      </c>
      <c r="W8" s="2">
        <f>J8-'Dagens modell'!J8</f>
        <v>-199234.58611304895</v>
      </c>
      <c r="X8" s="2">
        <f>K8-'Dagens modell'!K8</f>
        <v>0</v>
      </c>
      <c r="Y8" s="2">
        <f>L8-'Dagens modell'!L8</f>
        <v>61121.496802080423</v>
      </c>
      <c r="Z8" s="2">
        <f>M8-'Dagens modell'!M8</f>
        <v>214998.63470373861</v>
      </c>
      <c r="AB8" s="16" t="s">
        <v>79</v>
      </c>
      <c r="AC8" s="9">
        <f t="shared" si="3"/>
        <v>3.2761877875871153</v>
      </c>
      <c r="AD8" s="10">
        <f t="shared" si="4"/>
        <v>1.66957509070333</v>
      </c>
      <c r="AE8" s="11">
        <f t="shared" si="5"/>
        <v>4.945762878290445</v>
      </c>
      <c r="AF8" s="4"/>
      <c r="AG8" s="9">
        <f t="shared" si="6"/>
        <v>0.15387713790165866</v>
      </c>
      <c r="AH8" s="10">
        <f t="shared" si="7"/>
        <v>6.112149680208042E-2</v>
      </c>
      <c r="AI8" s="17">
        <f t="shared" si="8"/>
        <v>0.21499863470373909</v>
      </c>
      <c r="AK8" s="4">
        <f t="shared" si="9"/>
        <v>0.21499863470373909</v>
      </c>
      <c r="AL8" s="24">
        <f>AK8/'Dagens modell'!M8*1000000</f>
        <v>4.5446913782525418E-2</v>
      </c>
    </row>
    <row r="9" spans="1:38" x14ac:dyDescent="0.25">
      <c r="A9" s="4" t="s">
        <v>20</v>
      </c>
      <c r="B9" s="2">
        <v>785888.87186717812</v>
      </c>
      <c r="C9" s="2">
        <v>0</v>
      </c>
      <c r="D9" s="2">
        <v>0</v>
      </c>
      <c r="E9" s="2">
        <v>2362983.7333265501</v>
      </c>
      <c r="F9" s="2">
        <v>0</v>
      </c>
      <c r="G9" s="2">
        <f t="shared" si="0"/>
        <v>3148872.6051937281</v>
      </c>
      <c r="H9" s="2">
        <v>619163.18929401913</v>
      </c>
      <c r="I9" s="2">
        <v>164557.08544659158</v>
      </c>
      <c r="J9" s="2">
        <v>834712.41586505005</v>
      </c>
      <c r="K9" s="2">
        <v>0</v>
      </c>
      <c r="L9" s="2">
        <f t="shared" si="1"/>
        <v>1618432.6906056609</v>
      </c>
      <c r="M9" s="2">
        <f t="shared" si="2"/>
        <v>4767305.2957993895</v>
      </c>
      <c r="O9" s="2">
        <f>B9-'Dagens modell'!B9</f>
        <v>-2.8606447158381343E-3</v>
      </c>
      <c r="P9" s="2">
        <f>C9-'Dagens modell'!C9</f>
        <v>-414849.46203357662</v>
      </c>
      <c r="Q9" s="2">
        <f>D9-'Dagens modell'!D9</f>
        <v>-1078492.4081974507</v>
      </c>
      <c r="R9" s="2">
        <f>E9-'Dagens modell'!E9</f>
        <v>1330725.318037699</v>
      </c>
      <c r="S9" s="2">
        <f>F9-'Dagens modell'!F9</f>
        <v>-395835.5416108222</v>
      </c>
      <c r="T9" s="2">
        <f>G9-'Dagens modell'!G9</f>
        <v>-558452.09666479519</v>
      </c>
      <c r="U9" s="2">
        <f>H9-'Dagens modell'!H9</f>
        <v>259163.18929401913</v>
      </c>
      <c r="V9" s="2">
        <f>I9-'Dagens modell'!I9</f>
        <v>14494.262382212357</v>
      </c>
      <c r="W9" s="2">
        <f>J9-'Dagens modell'!J9</f>
        <v>-253656.19231568428</v>
      </c>
      <c r="X9" s="2">
        <f>K9-'Dagens modell'!K9</f>
        <v>-16546.686056176528</v>
      </c>
      <c r="Y9" s="2">
        <f>L9-'Dagens modell'!L9</f>
        <v>3454.573304370977</v>
      </c>
      <c r="Z9" s="2">
        <f>M9-'Dagens modell'!M9</f>
        <v>-554997.52336042374</v>
      </c>
      <c r="AB9" s="16" t="s">
        <v>80</v>
      </c>
      <c r="AC9" s="9">
        <f t="shared" si="3"/>
        <v>3.1488726051937279</v>
      </c>
      <c r="AD9" s="10">
        <f t="shared" si="4"/>
        <v>1.618432690605661</v>
      </c>
      <c r="AE9" s="11">
        <f t="shared" si="5"/>
        <v>4.7673052957993889</v>
      </c>
      <c r="AF9" s="4"/>
      <c r="AG9" s="9">
        <f t="shared" si="6"/>
        <v>-0.55845209666479523</v>
      </c>
      <c r="AH9" s="10">
        <f t="shared" si="7"/>
        <v>3.4545733043709771E-3</v>
      </c>
      <c r="AI9" s="17">
        <f t="shared" si="8"/>
        <v>-0.55499752336042429</v>
      </c>
      <c r="AK9" s="4">
        <f t="shared" si="9"/>
        <v>0.55499752336042429</v>
      </c>
      <c r="AL9" s="24">
        <f>AK9/'Dagens modell'!M9*1000000</f>
        <v>0.10427770501191382</v>
      </c>
    </row>
    <row r="10" spans="1:38" x14ac:dyDescent="0.25">
      <c r="A10" s="4" t="s">
        <v>21</v>
      </c>
      <c r="B10" s="2">
        <v>285686.1746216449</v>
      </c>
      <c r="C10" s="2">
        <v>0</v>
      </c>
      <c r="D10" s="2">
        <v>0</v>
      </c>
      <c r="E10" s="2">
        <v>548165.36187426571</v>
      </c>
      <c r="F10" s="2">
        <v>0</v>
      </c>
      <c r="G10" s="2">
        <f t="shared" si="0"/>
        <v>833851.53649591061</v>
      </c>
      <c r="H10" s="2">
        <v>429974.43911480502</v>
      </c>
      <c r="I10" s="2">
        <v>88527.545968103062</v>
      </c>
      <c r="J10" s="2">
        <v>189906.50604423537</v>
      </c>
      <c r="K10" s="2">
        <v>0</v>
      </c>
      <c r="L10" s="2">
        <f t="shared" si="1"/>
        <v>708408.49112714338</v>
      </c>
      <c r="M10" s="2">
        <f t="shared" si="2"/>
        <v>1542260.0276230541</v>
      </c>
      <c r="O10" s="2">
        <f>B10-'Dagens modell'!B10</f>
        <v>-1.0399010498076677E-3</v>
      </c>
      <c r="P10" s="2">
        <f>C10-'Dagens modell'!C10</f>
        <v>-308383.67089221627</v>
      </c>
      <c r="Q10" s="2">
        <f>D10-'Dagens modell'!D10</f>
        <v>-1078492.4081974507</v>
      </c>
      <c r="R10" s="2">
        <f>E10-'Dagens modell'!E10</f>
        <v>261779.78065828286</v>
      </c>
      <c r="S10" s="2">
        <f>F10-'Dagens modell'!F10</f>
        <v>-211053.22841372062</v>
      </c>
      <c r="T10" s="2">
        <f>G10-'Dagens modell'!G10</f>
        <v>-1336149.5278850058</v>
      </c>
      <c r="U10" s="2">
        <f>H10-'Dagens modell'!H10</f>
        <v>179974.43911480502</v>
      </c>
      <c r="V10" s="2">
        <f>I10-'Dagens modell'!I10</f>
        <v>28912.878387924698</v>
      </c>
      <c r="W10" s="2">
        <f>J10-'Dagens modell'!J10</f>
        <v>-329225.12554832117</v>
      </c>
      <c r="X10" s="2">
        <f>K10-'Dagens modell'!K10</f>
        <v>-9100.6773308946085</v>
      </c>
      <c r="Y10" s="2">
        <f>L10-'Dagens modell'!L10</f>
        <v>-129438.48537648609</v>
      </c>
      <c r="Z10" s="2">
        <f>M10-'Dagens modell'!M10</f>
        <v>-1465588.0132614919</v>
      </c>
      <c r="AB10" s="16" t="s">
        <v>81</v>
      </c>
      <c r="AC10" s="9">
        <f t="shared" si="3"/>
        <v>0.83385153649591059</v>
      </c>
      <c r="AD10" s="10">
        <f t="shared" si="4"/>
        <v>0.70840849112714344</v>
      </c>
      <c r="AE10" s="11">
        <f t="shared" si="5"/>
        <v>1.542260027623054</v>
      </c>
      <c r="AF10" s="4"/>
      <c r="AG10" s="9">
        <f t="shared" si="6"/>
        <v>-1.3361495278850057</v>
      </c>
      <c r="AH10" s="10">
        <f t="shared" si="7"/>
        <v>-0.12943848537648608</v>
      </c>
      <c r="AI10" s="17">
        <f t="shared" si="8"/>
        <v>-1.4655880132614918</v>
      </c>
      <c r="AK10" s="4">
        <f t="shared" si="9"/>
        <v>1.4655880132614918</v>
      </c>
      <c r="AL10" s="24">
        <f>AK10/'Dagens modell'!M10*1000000</f>
        <v>0.48725467288915725</v>
      </c>
    </row>
    <row r="11" spans="1:38" x14ac:dyDescent="0.25">
      <c r="A11" s="4" t="s">
        <v>22</v>
      </c>
      <c r="B11" s="2">
        <v>74647.074660447877</v>
      </c>
      <c r="C11" s="2">
        <v>0</v>
      </c>
      <c r="D11" s="2">
        <v>0</v>
      </c>
      <c r="E11" s="2">
        <v>3508521.9274437036</v>
      </c>
      <c r="F11" s="2">
        <v>0</v>
      </c>
      <c r="G11" s="2">
        <f t="shared" si="0"/>
        <v>3583169.0021041515</v>
      </c>
      <c r="H11" s="2">
        <v>601964.22233897727</v>
      </c>
      <c r="I11" s="2">
        <v>94255.798942509748</v>
      </c>
      <c r="J11" s="2">
        <v>1204911.4491150109</v>
      </c>
      <c r="K11" s="2">
        <v>0</v>
      </c>
      <c r="L11" s="2">
        <f t="shared" si="1"/>
        <v>1901131.470396498</v>
      </c>
      <c r="M11" s="2">
        <f t="shared" si="2"/>
        <v>5484300.4725006493</v>
      </c>
      <c r="O11" s="2">
        <f>B11-'Dagens modell'!B11</f>
        <v>-2.7171622787136585E-4</v>
      </c>
      <c r="P11" s="2">
        <f>C11-'Dagens modell'!C11</f>
        <v>-253315.15823289193</v>
      </c>
      <c r="Q11" s="2">
        <f>D11-'Dagens modell'!D11</f>
        <v>-2156984.8163949009</v>
      </c>
      <c r="R11" s="2">
        <f>E11-'Dagens modell'!E11</f>
        <v>2373153.2143157041</v>
      </c>
      <c r="S11" s="2">
        <f>F11-'Dagens modell'!F11</f>
        <v>-659281.04799385765</v>
      </c>
      <c r="T11" s="2">
        <f>G11-'Dagens modell'!G11</f>
        <v>-696427.8085776628</v>
      </c>
      <c r="U11" s="2">
        <f>H11-'Dagens modell'!H11</f>
        <v>251964.22233897727</v>
      </c>
      <c r="V11" s="2">
        <f>I11-'Dagens modell'!I11</f>
        <v>-6747.0845723623643</v>
      </c>
      <c r="W11" s="2">
        <f>J11-'Dagens modell'!J11</f>
        <v>-102719.33382945461</v>
      </c>
      <c r="X11" s="2">
        <f>K11-'Dagens modell'!K11</f>
        <v>0</v>
      </c>
      <c r="Y11" s="2">
        <f>L11-'Dagens modell'!L11</f>
        <v>142497.80393716041</v>
      </c>
      <c r="Z11" s="2">
        <f>M11-'Dagens modell'!M11</f>
        <v>-553930.00464050286</v>
      </c>
      <c r="AB11" s="16" t="s">
        <v>82</v>
      </c>
      <c r="AC11" s="9">
        <f t="shared" si="3"/>
        <v>3.5831690021041513</v>
      </c>
      <c r="AD11" s="10">
        <f t="shared" si="4"/>
        <v>1.9011314703964979</v>
      </c>
      <c r="AE11" s="11">
        <f t="shared" si="5"/>
        <v>5.4843004725006494</v>
      </c>
      <c r="AF11" s="4"/>
      <c r="AG11" s="9">
        <f t="shared" si="6"/>
        <v>-0.69642780857766284</v>
      </c>
      <c r="AH11" s="10">
        <f t="shared" si="7"/>
        <v>0.14249780393716041</v>
      </c>
      <c r="AI11" s="17">
        <f t="shared" si="8"/>
        <v>-0.55393000464050246</v>
      </c>
      <c r="AK11" s="4">
        <f t="shared" si="9"/>
        <v>0.55393000464050246</v>
      </c>
      <c r="AL11" s="24">
        <f>AK11/'Dagens modell'!M11*1000000</f>
        <v>9.1737141657230181E-2</v>
      </c>
    </row>
    <row r="12" spans="1:38" x14ac:dyDescent="0.25">
      <c r="A12" s="4" t="s">
        <v>23</v>
      </c>
      <c r="B12" s="2">
        <v>350791.21682477603</v>
      </c>
      <c r="C12" s="2">
        <v>0</v>
      </c>
      <c r="D12" s="2">
        <v>0</v>
      </c>
      <c r="E12" s="2">
        <v>1635562.5865380175</v>
      </c>
      <c r="F12" s="2">
        <v>0</v>
      </c>
      <c r="G12" s="2">
        <f t="shared" si="0"/>
        <v>1986353.8033627935</v>
      </c>
      <c r="H12" s="2">
        <v>378377.50035842822</v>
      </c>
      <c r="I12" s="2">
        <v>94255.798942509748</v>
      </c>
      <c r="J12" s="2">
        <v>436158.22983821831</v>
      </c>
      <c r="K12" s="2">
        <v>0</v>
      </c>
      <c r="L12" s="2">
        <f t="shared" si="1"/>
        <v>908791.52913915622</v>
      </c>
      <c r="M12" s="2">
        <f t="shared" si="2"/>
        <v>2895145.3325019497</v>
      </c>
      <c r="O12" s="2">
        <f>B12-'Dagens modell'!B12</f>
        <v>-1.2768841697834432E-3</v>
      </c>
      <c r="P12" s="2">
        <f>C12-'Dagens modell'!C12</f>
        <v>-345096.01266509912</v>
      </c>
      <c r="Q12" s="2">
        <f>D12-'Dagens modell'!D12</f>
        <v>-1617738.6122961759</v>
      </c>
      <c r="R12" s="2">
        <f>E12-'Dagens modell'!E12</f>
        <v>796927.18979782774</v>
      </c>
      <c r="S12" s="2">
        <f>F12-'Dagens modell'!F12</f>
        <v>-386954.59691078501</v>
      </c>
      <c r="T12" s="2">
        <f>G12-'Dagens modell'!G12</f>
        <v>-1552862.0333511166</v>
      </c>
      <c r="U12" s="2">
        <f>H12-'Dagens modell'!H12</f>
        <v>158377.50035842822</v>
      </c>
      <c r="V12" s="2">
        <f>I12-'Dagens modell'!I12</f>
        <v>-2544.7391527830623</v>
      </c>
      <c r="W12" s="2">
        <f>J12-'Dagens modell'!J12</f>
        <v>-350578.82561487623</v>
      </c>
      <c r="X12" s="2">
        <f>K12-'Dagens modell'!K12</f>
        <v>0</v>
      </c>
      <c r="Y12" s="2">
        <f>L12-'Dagens modell'!L12</f>
        <v>-194746.06440923107</v>
      </c>
      <c r="Z12" s="2">
        <f>M12-'Dagens modell'!M12</f>
        <v>-1747608.0977603476</v>
      </c>
      <c r="AB12" s="16" t="s">
        <v>83</v>
      </c>
      <c r="AC12" s="9">
        <f t="shared" si="3"/>
        <v>1.9863538033627934</v>
      </c>
      <c r="AD12" s="10">
        <f t="shared" si="4"/>
        <v>0.90879152913915617</v>
      </c>
      <c r="AE12" s="11">
        <f t="shared" si="5"/>
        <v>2.8951453325019498</v>
      </c>
      <c r="AF12" s="4"/>
      <c r="AG12" s="9">
        <f t="shared" si="6"/>
        <v>-1.5528620333511165</v>
      </c>
      <c r="AH12" s="10">
        <f t="shared" si="7"/>
        <v>-0.19474606440923106</v>
      </c>
      <c r="AI12" s="17">
        <f t="shared" si="8"/>
        <v>-1.7476080977603476</v>
      </c>
      <c r="AK12" s="4">
        <f t="shared" si="9"/>
        <v>1.7476080977603476</v>
      </c>
      <c r="AL12" s="24">
        <f>AK12/'Dagens modell'!M12*1000000</f>
        <v>0.37641630640324886</v>
      </c>
    </row>
    <row r="13" spans="1:38" x14ac:dyDescent="0.25">
      <c r="A13" s="4" t="s">
        <v>24</v>
      </c>
      <c r="B13" s="2">
        <v>0</v>
      </c>
      <c r="C13" s="2">
        <v>0</v>
      </c>
      <c r="D13" s="2">
        <v>0</v>
      </c>
      <c r="E13" s="2">
        <v>187749.93158504105</v>
      </c>
      <c r="F13" s="2">
        <v>0</v>
      </c>
      <c r="G13" s="2">
        <f t="shared" si="0"/>
        <v>187749.93158504105</v>
      </c>
      <c r="H13" s="2">
        <v>171989.76747448003</v>
      </c>
      <c r="I13" s="2">
        <v>3124.5016224036376</v>
      </c>
      <c r="J13" s="2">
        <v>16611.495081729016</v>
      </c>
      <c r="K13" s="2">
        <v>0</v>
      </c>
      <c r="L13" s="2">
        <f t="shared" si="1"/>
        <v>191725.76417861271</v>
      </c>
      <c r="M13" s="2">
        <f t="shared" si="2"/>
        <v>379475.69576365373</v>
      </c>
      <c r="O13" s="2">
        <f>B13-'Dagens modell'!B13</f>
        <v>0</v>
      </c>
      <c r="P13" s="2">
        <f>C13-'Dagens modell'!C13</f>
        <v>-69753.449368477479</v>
      </c>
      <c r="Q13" s="2">
        <f>D13-'Dagens modell'!D13</f>
        <v>-945118.84705036588</v>
      </c>
      <c r="R13" s="2">
        <f>E13-'Dagens modell'!E13</f>
        <v>187749.93158504105</v>
      </c>
      <c r="S13" s="2">
        <f>F13-'Dagens modell'!F13</f>
        <v>-128092.47241916702</v>
      </c>
      <c r="T13" s="2">
        <f>G13-'Dagens modell'!G13</f>
        <v>-955214.83725296916</v>
      </c>
      <c r="U13" s="2">
        <f>H13-'Dagens modell'!H13</f>
        <v>71989.767474480032</v>
      </c>
      <c r="V13" s="2">
        <f>I13-'Dagens modell'!I13</f>
        <v>1658.567173613186</v>
      </c>
      <c r="W13" s="2">
        <f>J13-'Dagens modell'!J13</f>
        <v>-136925.10918609676</v>
      </c>
      <c r="X13" s="2">
        <f>K13-'Dagens modell'!K13</f>
        <v>-551.55620186721922</v>
      </c>
      <c r="Y13" s="2">
        <f>L13-'Dagens modell'!L13</f>
        <v>-63828.330739870726</v>
      </c>
      <c r="Z13" s="2">
        <f>M13-'Dagens modell'!M13</f>
        <v>-1019043.1679928399</v>
      </c>
      <c r="AB13" s="16" t="s">
        <v>84</v>
      </c>
      <c r="AC13" s="9">
        <f t="shared" si="3"/>
        <v>0.18774993158504105</v>
      </c>
      <c r="AD13" s="10">
        <f t="shared" si="4"/>
        <v>0.1917257641786127</v>
      </c>
      <c r="AE13" s="11">
        <f t="shared" si="5"/>
        <v>0.37947569576365375</v>
      </c>
      <c r="AF13" s="4"/>
      <c r="AG13" s="9">
        <f t="shared" si="6"/>
        <v>-0.95521483725296918</v>
      </c>
      <c r="AH13" s="10">
        <f t="shared" si="7"/>
        <v>-6.3828330739870723E-2</v>
      </c>
      <c r="AI13" s="17">
        <f t="shared" si="8"/>
        <v>-1.01904316799284</v>
      </c>
      <c r="AK13" s="4">
        <f t="shared" si="9"/>
        <v>1.01904316799284</v>
      </c>
      <c r="AL13" s="24">
        <f>AK13/'Dagens modell'!M13*1000000</f>
        <v>0.72865886503356669</v>
      </c>
    </row>
    <row r="14" spans="1:38" x14ac:dyDescent="0.25">
      <c r="A14" s="4" t="s">
        <v>25</v>
      </c>
      <c r="B14" s="2">
        <v>255780.03603711459</v>
      </c>
      <c r="C14" s="2">
        <v>0</v>
      </c>
      <c r="D14" s="2">
        <v>0</v>
      </c>
      <c r="E14" s="2">
        <v>893057.00686862739</v>
      </c>
      <c r="F14" s="2">
        <v>0</v>
      </c>
      <c r="G14" s="2">
        <f t="shared" si="0"/>
        <v>1148837.0429057421</v>
      </c>
      <c r="H14" s="2">
        <v>464372.39984536037</v>
      </c>
      <c r="I14" s="2">
        <v>7290.5037856084882</v>
      </c>
      <c r="J14" s="2">
        <v>177493.52070843789</v>
      </c>
      <c r="K14" s="2">
        <v>0</v>
      </c>
      <c r="L14" s="2">
        <f t="shared" si="1"/>
        <v>649156.42433940677</v>
      </c>
      <c r="M14" s="2">
        <f t="shared" si="2"/>
        <v>1797993.467245149</v>
      </c>
      <c r="O14" s="2">
        <f>B14-'Dagens modell'!B14</f>
        <v>-9.3104233383201063E-4</v>
      </c>
      <c r="P14" s="2">
        <f>C14-'Dagens modell'!C14</f>
        <v>-91780.854432207212</v>
      </c>
      <c r="Q14" s="2">
        <f>D14-'Dagens modell'!D14</f>
        <v>-1078492.4081974507</v>
      </c>
      <c r="R14" s="2">
        <f>E14-'Dagens modell'!E14</f>
        <v>328912.04212465556</v>
      </c>
      <c r="S14" s="2">
        <f>F14-'Dagens modell'!F14</f>
        <v>-247991.13643981866</v>
      </c>
      <c r="T14" s="2">
        <f>G14-'Dagens modell'!G14</f>
        <v>-1089352.3578758633</v>
      </c>
      <c r="U14" s="2">
        <f>H14-'Dagens modell'!H14</f>
        <v>194372.39984536037</v>
      </c>
      <c r="V14" s="2">
        <f>I14-'Dagens modell'!I14</f>
        <v>3869.990071897435</v>
      </c>
      <c r="W14" s="2">
        <f>J14-'Dagens modell'!J14</f>
        <v>-324385.24614107166</v>
      </c>
      <c r="X14" s="2">
        <f>K14-'Dagens modell'!K14</f>
        <v>-17760.109700293233</v>
      </c>
      <c r="Y14" s="2">
        <f>L14-'Dagens modell'!L14</f>
        <v>-143902.96592410712</v>
      </c>
      <c r="Z14" s="2">
        <f>M14-'Dagens modell'!M14</f>
        <v>-1233255.3237999701</v>
      </c>
      <c r="AB14" s="16" t="s">
        <v>85</v>
      </c>
      <c r="AC14" s="9">
        <f t="shared" si="3"/>
        <v>1.1488370429057422</v>
      </c>
      <c r="AD14" s="10">
        <f t="shared" si="4"/>
        <v>0.64915642433940679</v>
      </c>
      <c r="AE14" s="11">
        <f t="shared" si="5"/>
        <v>1.797993467245149</v>
      </c>
      <c r="AF14" s="4"/>
      <c r="AG14" s="9">
        <f t="shared" si="6"/>
        <v>-1.0893523578758633</v>
      </c>
      <c r="AH14" s="10">
        <f t="shared" si="7"/>
        <v>-0.14390296592410712</v>
      </c>
      <c r="AI14" s="17">
        <f t="shared" si="8"/>
        <v>-1.2332553237999704</v>
      </c>
      <c r="AK14" s="4">
        <f t="shared" si="9"/>
        <v>1.2332553237999704</v>
      </c>
      <c r="AL14" s="24">
        <f>AK14/'Dagens modell'!M14*1000000</f>
        <v>0.40684727939298132</v>
      </c>
    </row>
    <row r="15" spans="1:38" x14ac:dyDescent="0.25">
      <c r="A15" s="4" t="s">
        <v>26</v>
      </c>
      <c r="B15" s="2">
        <v>294790.52711165085</v>
      </c>
      <c r="C15" s="2">
        <v>0</v>
      </c>
      <c r="D15" s="2">
        <v>0</v>
      </c>
      <c r="E15" s="2">
        <v>7058782.3342179358</v>
      </c>
      <c r="F15" s="2">
        <v>0</v>
      </c>
      <c r="G15" s="2">
        <f t="shared" si="0"/>
        <v>7353572.8613295862</v>
      </c>
      <c r="H15" s="2">
        <v>567566.23478795006</v>
      </c>
      <c r="I15" s="2">
        <v>167681.58706899523</v>
      </c>
      <c r="J15" s="2">
        <v>1947865.1302428911</v>
      </c>
      <c r="K15" s="2">
        <v>0</v>
      </c>
      <c r="L15" s="2">
        <f t="shared" si="1"/>
        <v>2683112.9520998364</v>
      </c>
      <c r="M15" s="2">
        <f t="shared" si="2"/>
        <v>10036685.813429423</v>
      </c>
      <c r="O15" s="2">
        <f>B15-'Dagens modell'!B15</f>
        <v>-1.0730409994721413E-3</v>
      </c>
      <c r="P15" s="2">
        <f>C15-'Dagens modell'!C15</f>
        <v>-1424438.8607878559</v>
      </c>
      <c r="Q15" s="2">
        <f>D15-'Dagens modell'!D15</f>
        <v>-1617738.6122961759</v>
      </c>
      <c r="R15" s="2">
        <f>E15-'Dagens modell'!E15</f>
        <v>4397428.1068937695</v>
      </c>
      <c r="S15" s="2">
        <f>F15-'Dagens modell'!F15</f>
        <v>-634244.38372867787</v>
      </c>
      <c r="T15" s="2">
        <f>G15-'Dagens modell'!G15</f>
        <v>721006.24900801759</v>
      </c>
      <c r="U15" s="2">
        <f>H15-'Dagens modell'!H15</f>
        <v>237566.23478795006</v>
      </c>
      <c r="V15" s="2">
        <f>I15-'Dagens modell'!I15</f>
        <v>8334.5124962431437</v>
      </c>
      <c r="W15" s="2">
        <f>J15-'Dagens modell'!J15</f>
        <v>112187.14679278154</v>
      </c>
      <c r="X15" s="2">
        <f>K15-'Dagens modell'!K15</f>
        <v>-97680.603351655795</v>
      </c>
      <c r="Y15" s="2">
        <f>L15-'Dagens modell'!L15</f>
        <v>260407.29072531871</v>
      </c>
      <c r="Z15" s="2">
        <f>M15-'Dagens modell'!M15</f>
        <v>981413.53973333538</v>
      </c>
      <c r="AB15" s="16" t="s">
        <v>86</v>
      </c>
      <c r="AC15" s="9">
        <f t="shared" si="3"/>
        <v>7.3535728613295861</v>
      </c>
      <c r="AD15" s="10">
        <f t="shared" si="4"/>
        <v>2.6831129520998362</v>
      </c>
      <c r="AE15" s="11">
        <f t="shared" si="5"/>
        <v>10.036685813429422</v>
      </c>
      <c r="AF15" s="4"/>
      <c r="AG15" s="9">
        <f t="shared" si="6"/>
        <v>0.72100624900801757</v>
      </c>
      <c r="AH15" s="10">
        <f t="shared" si="7"/>
        <v>0.26040729072531871</v>
      </c>
      <c r="AI15" s="17">
        <f t="shared" si="8"/>
        <v>0.98141353973333634</v>
      </c>
      <c r="AK15" s="4">
        <f t="shared" si="9"/>
        <v>0.98141353973333634</v>
      </c>
      <c r="AL15" s="24">
        <f>AK15/'Dagens modell'!M15*1000000</f>
        <v>0.1083803457334092</v>
      </c>
    </row>
    <row r="16" spans="1:38" x14ac:dyDescent="0.25">
      <c r="A16" s="4" t="s">
        <v>27</v>
      </c>
      <c r="B16" s="2">
        <v>68784.72921954951</v>
      </c>
      <c r="C16" s="2">
        <v>0</v>
      </c>
      <c r="D16" s="2">
        <v>0</v>
      </c>
      <c r="E16" s="2">
        <v>2850664.9128727173</v>
      </c>
      <c r="F16" s="2">
        <v>0</v>
      </c>
      <c r="G16" s="2">
        <f t="shared" si="0"/>
        <v>2919449.6420922666</v>
      </c>
      <c r="H16" s="2">
        <v>670760.11230070365</v>
      </c>
      <c r="I16" s="2">
        <v>311408.66169956257</v>
      </c>
      <c r="J16" s="2">
        <v>594849.72864096297</v>
      </c>
      <c r="K16" s="2">
        <v>0</v>
      </c>
      <c r="L16" s="2">
        <f t="shared" si="1"/>
        <v>1577018.5026412292</v>
      </c>
      <c r="M16" s="2">
        <f t="shared" si="2"/>
        <v>4496468.144733496</v>
      </c>
      <c r="O16" s="2">
        <f>B16-'Dagens modell'!B16</f>
        <v>-2.5037722662091255E-4</v>
      </c>
      <c r="P16" s="2">
        <f>C16-'Dagens modell'!C16</f>
        <v>-532328.95570680185</v>
      </c>
      <c r="Q16" s="2">
        <f>D16-'Dagens modell'!D16</f>
        <v>-1617738.6122961759</v>
      </c>
      <c r="R16" s="2">
        <f>E16-'Dagens modell'!E16</f>
        <v>1555369.5233673193</v>
      </c>
      <c r="S16" s="2">
        <f>F16-'Dagens modell'!F16</f>
        <v>-408870.46319003624</v>
      </c>
      <c r="T16" s="2">
        <f>G16-'Dagens modell'!G16</f>
        <v>-1003568.5080760722</v>
      </c>
      <c r="U16" s="2">
        <f>H16-'Dagens modell'!H16</f>
        <v>280760.11230070365</v>
      </c>
      <c r="V16" s="2">
        <f>I16-'Dagens modell'!I16</f>
        <v>149960.41441702086</v>
      </c>
      <c r="W16" s="2">
        <f>J16-'Dagens modell'!J16</f>
        <v>-323929.57579020387</v>
      </c>
      <c r="X16" s="2">
        <f>K16-'Dagens modell'!K16</f>
        <v>-70378.571358952118</v>
      </c>
      <c r="Y16" s="2">
        <f>L16-'Dagens modell'!L16</f>
        <v>36412.379568568431</v>
      </c>
      <c r="Z16" s="2">
        <f>M16-'Dagens modell'!M16</f>
        <v>-967156.12850750331</v>
      </c>
      <c r="AB16" s="16" t="s">
        <v>87</v>
      </c>
      <c r="AC16" s="9">
        <f t="shared" si="3"/>
        <v>2.9194496420922667</v>
      </c>
      <c r="AD16" s="10">
        <f t="shared" si="4"/>
        <v>1.5770185026412291</v>
      </c>
      <c r="AE16" s="11">
        <f t="shared" si="5"/>
        <v>4.4964681447334955</v>
      </c>
      <c r="AF16" s="4"/>
      <c r="AG16" s="9">
        <f t="shared" si="6"/>
        <v>-1.0035685080760721</v>
      </c>
      <c r="AH16" s="10">
        <f t="shared" si="7"/>
        <v>3.641237956856843E-2</v>
      </c>
      <c r="AI16" s="17">
        <f t="shared" si="8"/>
        <v>-0.96715612850750365</v>
      </c>
      <c r="AK16" s="4">
        <f t="shared" si="9"/>
        <v>0.96715612850750365</v>
      </c>
      <c r="AL16" s="24">
        <f>AK16/'Dagens modell'!M16*1000000</f>
        <v>0.17701732039743476</v>
      </c>
    </row>
    <row r="17" spans="1:38" x14ac:dyDescent="0.25">
      <c r="A17" s="4" t="s">
        <v>28</v>
      </c>
      <c r="B17" s="2">
        <v>0.40813419697092368</v>
      </c>
      <c r="C17" s="2">
        <v>0</v>
      </c>
      <c r="D17" s="2">
        <v>0</v>
      </c>
      <c r="E17" s="2">
        <v>709700.5994236418</v>
      </c>
      <c r="F17" s="2">
        <v>0</v>
      </c>
      <c r="G17" s="2">
        <f t="shared" si="0"/>
        <v>709701.00755783881</v>
      </c>
      <c r="H17" s="2">
        <v>533168.33237725077</v>
      </c>
      <c r="I17" s="2">
        <v>0</v>
      </c>
      <c r="J17" s="2">
        <v>254222.80751451952</v>
      </c>
      <c r="K17" s="2">
        <v>0</v>
      </c>
      <c r="L17" s="2">
        <f t="shared" si="1"/>
        <v>787391.13989177032</v>
      </c>
      <c r="M17" s="2">
        <f t="shared" si="2"/>
        <v>1497092.1474496091</v>
      </c>
      <c r="O17" s="2">
        <f>B17-'Dagens modell'!B17</f>
        <v>-1.4856132990459514E-9</v>
      </c>
      <c r="P17" s="2">
        <f>C17-'Dagens modell'!C17</f>
        <v>-84438.386077630639</v>
      </c>
      <c r="Q17" s="2">
        <f>D17-'Dagens modell'!D17</f>
        <v>-1031757.7371755611</v>
      </c>
      <c r="R17" s="2">
        <f>E17-'Dagens modell'!E17</f>
        <v>709700.5994236418</v>
      </c>
      <c r="S17" s="2">
        <f>F17-'Dagens modell'!F17</f>
        <v>-244715.92156807566</v>
      </c>
      <c r="T17" s="2">
        <f>G17-'Dagens modell'!G17</f>
        <v>-651211.44539762719</v>
      </c>
      <c r="U17" s="2">
        <f>H17-'Dagens modell'!H17</f>
        <v>223168.33237725077</v>
      </c>
      <c r="V17" s="2">
        <f>I17-'Dagens modell'!I17</f>
        <v>-9.9999999999999995E-8</v>
      </c>
      <c r="W17" s="2">
        <f>J17-'Dagens modell'!J17</f>
        <v>-346417.98710407864</v>
      </c>
      <c r="X17" s="2">
        <f>K17-'Dagens modell'!K17</f>
        <v>-523.97839177854644</v>
      </c>
      <c r="Y17" s="2">
        <f>L17-'Dagens modell'!L17</f>
        <v>-123773.63311870641</v>
      </c>
      <c r="Z17" s="2">
        <f>M17-'Dagens modell'!M17</f>
        <v>-774985.0785163336</v>
      </c>
      <c r="AB17" s="16" t="s">
        <v>88</v>
      </c>
      <c r="AC17" s="9">
        <f t="shared" si="3"/>
        <v>0.70970100755783883</v>
      </c>
      <c r="AD17" s="10">
        <f t="shared" si="4"/>
        <v>0.78739113989177034</v>
      </c>
      <c r="AE17" s="11">
        <f t="shared" si="5"/>
        <v>1.4970921474496093</v>
      </c>
      <c r="AF17" s="4"/>
      <c r="AG17" s="9">
        <f t="shared" si="6"/>
        <v>-0.65121144539762721</v>
      </c>
      <c r="AH17" s="10">
        <f t="shared" si="7"/>
        <v>-0.1237736331187064</v>
      </c>
      <c r="AI17" s="17">
        <f t="shared" si="8"/>
        <v>-0.77498507851633358</v>
      </c>
      <c r="AK17" s="4">
        <f t="shared" si="9"/>
        <v>0.77498507851633358</v>
      </c>
      <c r="AL17" s="24">
        <f>AK17/'Dagens modell'!M17*1000000</f>
        <v>0.34109099358929545</v>
      </c>
    </row>
    <row r="18" spans="1:38" x14ac:dyDescent="0.25">
      <c r="A18" s="4" t="s">
        <v>29</v>
      </c>
      <c r="B18" s="2">
        <v>1237367.2673404594</v>
      </c>
      <c r="C18" s="2">
        <v>0</v>
      </c>
      <c r="D18" s="2">
        <v>0</v>
      </c>
      <c r="E18" s="2">
        <v>17207969.548550952</v>
      </c>
      <c r="F18" s="2">
        <v>0</v>
      </c>
      <c r="G18" s="2">
        <f t="shared" si="0"/>
        <v>18445336.815891411</v>
      </c>
      <c r="H18" s="2">
        <v>601964.17976881331</v>
      </c>
      <c r="I18" s="2">
        <v>10374907.637191279</v>
      </c>
      <c r="J18" s="2">
        <v>7149636.1615500348</v>
      </c>
      <c r="K18" s="2">
        <v>0</v>
      </c>
      <c r="L18" s="2">
        <f t="shared" si="1"/>
        <v>18126507.978510126</v>
      </c>
      <c r="M18" s="2">
        <f t="shared" si="2"/>
        <v>36571844.794401541</v>
      </c>
      <c r="O18" s="2">
        <f>B18-'Dagens modell'!B18</f>
        <v>-4.5040315017104149E-3</v>
      </c>
      <c r="P18" s="2">
        <f>C18-'Dagens modell'!C18</f>
        <v>-3671234.1772882887</v>
      </c>
      <c r="Q18" s="2">
        <f>D18-'Dagens modell'!D18</f>
        <v>-1617738.6122961759</v>
      </c>
      <c r="R18" s="2">
        <f>E18-'Dagens modell'!E18</f>
        <v>5410604.0197482146</v>
      </c>
      <c r="S18" s="2">
        <f>F18-'Dagens modell'!F18</f>
        <v>-2752751.7163011096</v>
      </c>
      <c r="T18" s="2">
        <f>G18-'Dagens modell'!G18</f>
        <v>-2631120.4906413928</v>
      </c>
      <c r="U18" s="2">
        <f>H18-'Dagens modell'!H18</f>
        <v>251964.17976881331</v>
      </c>
      <c r="V18" s="2">
        <f>I18-'Dagens modell'!I18</f>
        <v>-3131625.9992631655</v>
      </c>
      <c r="W18" s="2">
        <f>J18-'Dagens modell'!J18</f>
        <v>-3236850.5693103606</v>
      </c>
      <c r="X18" s="2">
        <f>K18-'Dagens modell'!K18</f>
        <v>0</v>
      </c>
      <c r="Y18" s="2">
        <f>L18-'Dagens modell'!L18</f>
        <v>-6116512.3888047114</v>
      </c>
      <c r="Z18" s="2">
        <f>M18-'Dagens modell'!M18</f>
        <v>-8747632.8794461042</v>
      </c>
      <c r="AB18" s="16" t="s">
        <v>89</v>
      </c>
      <c r="AC18" s="9">
        <f t="shared" si="3"/>
        <v>18.445336815891412</v>
      </c>
      <c r="AD18" s="10">
        <f t="shared" si="4"/>
        <v>18.126507978510126</v>
      </c>
      <c r="AE18" s="11">
        <f t="shared" si="5"/>
        <v>36.571844794401542</v>
      </c>
      <c r="AF18" s="4"/>
      <c r="AG18" s="9">
        <f t="shared" si="6"/>
        <v>-2.631120490641393</v>
      </c>
      <c r="AH18" s="10">
        <f t="shared" si="7"/>
        <v>-6.1165123888047113</v>
      </c>
      <c r="AI18" s="17">
        <f t="shared" si="8"/>
        <v>-8.7476328794461047</v>
      </c>
      <c r="AK18" s="4">
        <f t="shared" si="9"/>
        <v>8.7476328794461047</v>
      </c>
      <c r="AL18" s="24">
        <f>AK18/'Dagens modell'!M18*1000000</f>
        <v>0.19302148498710678</v>
      </c>
    </row>
    <row r="19" spans="1:38" x14ac:dyDescent="0.25">
      <c r="A19" s="4" t="s">
        <v>30</v>
      </c>
      <c r="B19" s="2">
        <v>966791.27019129216</v>
      </c>
      <c r="C19" s="2">
        <v>0</v>
      </c>
      <c r="D19" s="2">
        <v>0</v>
      </c>
      <c r="E19" s="2">
        <v>12889084.061094699</v>
      </c>
      <c r="F19" s="2">
        <v>0</v>
      </c>
      <c r="G19" s="2">
        <f t="shared" si="0"/>
        <v>13855875.331285991</v>
      </c>
      <c r="H19" s="2">
        <v>791152.95676849911</v>
      </c>
      <c r="I19" s="2">
        <v>596779.80987909483</v>
      </c>
      <c r="J19" s="2">
        <v>4780733.5213510115</v>
      </c>
      <c r="K19" s="2">
        <v>0</v>
      </c>
      <c r="L19" s="2">
        <f t="shared" si="1"/>
        <v>6168666.2879986055</v>
      </c>
      <c r="M19" s="2">
        <f t="shared" si="2"/>
        <v>20024541.619284596</v>
      </c>
      <c r="O19" s="2">
        <f>B19-'Dagens modell'!B19</f>
        <v>-3.5191315691918135E-3</v>
      </c>
      <c r="P19" s="2">
        <f>C19-'Dagens modell'!C19</f>
        <v>-3436275.1899418384</v>
      </c>
      <c r="Q19" s="2">
        <f>D19-'Dagens modell'!D19</f>
        <v>-1617738.6122961759</v>
      </c>
      <c r="R19" s="2">
        <f>E19-'Dagens modell'!E19</f>
        <v>8317918.182787084</v>
      </c>
      <c r="S19" s="2">
        <f>F19-'Dagens modell'!F19</f>
        <v>-1121714.9536029145</v>
      </c>
      <c r="T19" s="2">
        <f>G19-'Dagens modell'!G19</f>
        <v>2142189.423427023</v>
      </c>
      <c r="U19" s="2">
        <f>H19-'Dagens modell'!H19</f>
        <v>331152.95676849911</v>
      </c>
      <c r="V19" s="2">
        <f>I19-'Dagens modell'!I19</f>
        <v>184510.17842561688</v>
      </c>
      <c r="W19" s="2">
        <f>J19-'Dagens modell'!J19</f>
        <v>1014432.5371113559</v>
      </c>
      <c r="X19" s="2">
        <f>K19-'Dagens modell'!K19</f>
        <v>0</v>
      </c>
      <c r="Y19" s="2">
        <f>L19-'Dagens modell'!L19</f>
        <v>1530095.6723054722</v>
      </c>
      <c r="Z19" s="2">
        <f>M19-'Dagens modell'!M19</f>
        <v>3672285.0957324952</v>
      </c>
      <c r="AB19" s="16" t="s">
        <v>90</v>
      </c>
      <c r="AC19" s="9">
        <f t="shared" si="3"/>
        <v>13.85587533128599</v>
      </c>
      <c r="AD19" s="10">
        <f t="shared" si="4"/>
        <v>6.1686662879986054</v>
      </c>
      <c r="AE19" s="11">
        <f t="shared" si="5"/>
        <v>20.024541619284594</v>
      </c>
      <c r="AF19" s="4"/>
      <c r="AG19" s="9">
        <f t="shared" si="6"/>
        <v>2.1421894234270229</v>
      </c>
      <c r="AH19" s="10">
        <f t="shared" si="7"/>
        <v>1.5300956723054722</v>
      </c>
      <c r="AI19" s="17">
        <f t="shared" si="8"/>
        <v>3.6722850957324953</v>
      </c>
      <c r="AK19" s="4">
        <f t="shared" si="9"/>
        <v>3.6722850957324953</v>
      </c>
      <c r="AL19" s="24">
        <f>AK19/'Dagens modell'!M19*1000000</f>
        <v>0.22457359878395469</v>
      </c>
    </row>
    <row r="20" spans="1:38" x14ac:dyDescent="0.25">
      <c r="A20" s="4" t="s">
        <v>31</v>
      </c>
      <c r="B20" s="2">
        <v>668738.71868822479</v>
      </c>
      <c r="C20" s="2">
        <v>0</v>
      </c>
      <c r="D20" s="2">
        <v>0</v>
      </c>
      <c r="E20" s="2">
        <v>12961628.467187252</v>
      </c>
      <c r="F20" s="2">
        <v>0</v>
      </c>
      <c r="G20" s="2">
        <f t="shared" si="0"/>
        <v>13630367.185875477</v>
      </c>
      <c r="H20" s="2">
        <v>687959.07925574551</v>
      </c>
      <c r="I20" s="2">
        <v>495754.25742137717</v>
      </c>
      <c r="J20" s="2">
        <v>3343261.1410917947</v>
      </c>
      <c r="K20" s="2">
        <v>0</v>
      </c>
      <c r="L20" s="2">
        <f t="shared" si="1"/>
        <v>4526974.4777689176</v>
      </c>
      <c r="M20" s="2">
        <f t="shared" si="2"/>
        <v>18157341.663644396</v>
      </c>
      <c r="O20" s="2">
        <f>B20-'Dagens modell'!B20</f>
        <v>-2.4342166725546122E-3</v>
      </c>
      <c r="P20" s="2">
        <f>C20-'Dagens modell'!C20</f>
        <v>-646137.21520273876</v>
      </c>
      <c r="Q20" s="2">
        <f>D20-'Dagens modell'!D20</f>
        <v>-1078492.4081974507</v>
      </c>
      <c r="R20" s="2">
        <f>E20-'Dagens modell'!E20</f>
        <v>8211120.2852404928</v>
      </c>
      <c r="S20" s="2">
        <f>F20-'Dagens modell'!F20</f>
        <v>-927325.75819485693</v>
      </c>
      <c r="T20" s="2">
        <f>G20-'Dagens modell'!G20</f>
        <v>5559164.9012112301</v>
      </c>
      <c r="U20" s="2">
        <f>H20-'Dagens modell'!H20</f>
        <v>287959.07925574551</v>
      </c>
      <c r="V20" s="2">
        <f>I20-'Dagens modell'!I20</f>
        <v>-209799.99273343716</v>
      </c>
      <c r="W20" s="2">
        <f>J20-'Dagens modell'!J20</f>
        <v>635836.8788980362</v>
      </c>
      <c r="X20" s="2">
        <f>K20-'Dagens modell'!K20</f>
        <v>-1671601.3810156875</v>
      </c>
      <c r="Y20" s="2">
        <f>L20-'Dagens modell'!L20</f>
        <v>-957605.41559534241</v>
      </c>
      <c r="Z20" s="2">
        <f>M20-'Dagens modell'!M20</f>
        <v>4601559.4856158886</v>
      </c>
      <c r="AB20" s="16" t="s">
        <v>91</v>
      </c>
      <c r="AC20" s="9">
        <f t="shared" si="3"/>
        <v>13.630367185875476</v>
      </c>
      <c r="AD20" s="10">
        <f t="shared" si="4"/>
        <v>4.5269744777689178</v>
      </c>
      <c r="AE20" s="11">
        <f t="shared" si="5"/>
        <v>18.157341663644395</v>
      </c>
      <c r="AF20" s="4"/>
      <c r="AG20" s="9">
        <f t="shared" si="6"/>
        <v>5.5591649012112301</v>
      </c>
      <c r="AH20" s="10">
        <f t="shared" si="7"/>
        <v>-0.9576054155953424</v>
      </c>
      <c r="AI20" s="17">
        <f t="shared" si="8"/>
        <v>4.6015594856158879</v>
      </c>
      <c r="AK20" s="4">
        <f t="shared" si="9"/>
        <v>4.6015594856158879</v>
      </c>
      <c r="AL20" s="24">
        <f>AK20/'Dagens modell'!M20*1000000</f>
        <v>0.33945363131270956</v>
      </c>
    </row>
    <row r="21" spans="1:38" x14ac:dyDescent="0.25">
      <c r="A21" s="4" t="s">
        <v>32</v>
      </c>
      <c r="B21" s="2">
        <v>598133.28471370449</v>
      </c>
      <c r="C21" s="2">
        <v>0</v>
      </c>
      <c r="D21" s="2">
        <v>0</v>
      </c>
      <c r="E21" s="2">
        <v>13287049.477700936</v>
      </c>
      <c r="F21" s="2">
        <v>0</v>
      </c>
      <c r="G21" s="2">
        <f t="shared" si="0"/>
        <v>13885182.76241464</v>
      </c>
      <c r="H21" s="2">
        <v>722357.06680677261</v>
      </c>
      <c r="I21" s="2">
        <v>1235740.3916606386</v>
      </c>
      <c r="J21" s="2">
        <v>5573883.7331297062</v>
      </c>
      <c r="K21" s="2">
        <v>0</v>
      </c>
      <c r="L21" s="2">
        <f t="shared" si="1"/>
        <v>7531981.1915971171</v>
      </c>
      <c r="M21" s="2">
        <f t="shared" si="2"/>
        <v>21417163.954011757</v>
      </c>
      <c r="O21" s="2">
        <f>B21-'Dagens modell'!B21</f>
        <v>-2.1772121544927359E-3</v>
      </c>
      <c r="P21" s="2">
        <f>C21-'Dagens modell'!C21</f>
        <v>-1494192.3101563335</v>
      </c>
      <c r="Q21" s="2">
        <f>D21-'Dagens modell'!D21</f>
        <v>-2696231.0204936266</v>
      </c>
      <c r="R21" s="2">
        <f>E21-'Dagens modell'!E21</f>
        <v>8097253.6238221144</v>
      </c>
      <c r="S21" s="2">
        <f>F21-'Dagens modell'!F21</f>
        <v>-1148033.8914117008</v>
      </c>
      <c r="T21" s="2">
        <f>G21-'Dagens modell'!G21</f>
        <v>2758796.3995832391</v>
      </c>
      <c r="U21" s="2">
        <f>H21-'Dagens modell'!H21</f>
        <v>302357.06680677261</v>
      </c>
      <c r="V21" s="2">
        <f>I21-'Dagens modell'!I21</f>
        <v>-960669.19281236501</v>
      </c>
      <c r="W21" s="2">
        <f>J21-'Dagens modell'!J21</f>
        <v>638643.62056086212</v>
      </c>
      <c r="X21" s="2">
        <f>K21-'Dagens modell'!K21</f>
        <v>-63153.185114422624</v>
      </c>
      <c r="Y21" s="2">
        <f>L21-'Dagens modell'!L21</f>
        <v>-82821.690559153445</v>
      </c>
      <c r="Z21" s="2">
        <f>M21-'Dagens modell'!M21</f>
        <v>2675974.7090240866</v>
      </c>
      <c r="AB21" s="16" t="s">
        <v>92</v>
      </c>
      <c r="AC21" s="9">
        <f t="shared" si="3"/>
        <v>13.88518276241464</v>
      </c>
      <c r="AD21" s="10">
        <f t="shared" si="4"/>
        <v>7.5319811915971169</v>
      </c>
      <c r="AE21" s="11">
        <f t="shared" si="5"/>
        <v>21.417163954011755</v>
      </c>
      <c r="AF21" s="4"/>
      <c r="AG21" s="9">
        <f t="shared" si="6"/>
        <v>2.7587963995832392</v>
      </c>
      <c r="AH21" s="10">
        <f t="shared" si="7"/>
        <v>-8.2821690559153449E-2</v>
      </c>
      <c r="AI21" s="17">
        <f t="shared" si="8"/>
        <v>2.6759747090240857</v>
      </c>
      <c r="AK21" s="4">
        <f t="shared" si="9"/>
        <v>2.6759747090240857</v>
      </c>
      <c r="AL21" s="24">
        <f>AK21/'Dagens modell'!M21*1000000</f>
        <v>0.14278574716061709</v>
      </c>
    </row>
    <row r="22" spans="1:38" x14ac:dyDescent="0.25">
      <c r="A22" s="4" t="s">
        <v>33</v>
      </c>
      <c r="B22" s="2">
        <v>139217.51004003835</v>
      </c>
      <c r="C22" s="2">
        <v>0</v>
      </c>
      <c r="D22" s="2">
        <v>0</v>
      </c>
      <c r="E22" s="2">
        <v>1456453.252428419</v>
      </c>
      <c r="F22" s="2">
        <v>0</v>
      </c>
      <c r="G22" s="2">
        <f t="shared" si="0"/>
        <v>1595670.7624684572</v>
      </c>
      <c r="H22" s="2">
        <v>601964.20658928505</v>
      </c>
      <c r="I22" s="2">
        <v>95818.049753711559</v>
      </c>
      <c r="J22" s="2">
        <v>285133.57491934864</v>
      </c>
      <c r="K22" s="2">
        <v>0</v>
      </c>
      <c r="L22" s="2">
        <f t="shared" si="1"/>
        <v>982915.83126234519</v>
      </c>
      <c r="M22" s="2">
        <f t="shared" si="2"/>
        <v>2578586.5937308026</v>
      </c>
      <c r="O22" s="2">
        <f>B22-'Dagens modell'!B22</f>
        <v>-5.0675336387939751E-4</v>
      </c>
      <c r="P22" s="2">
        <f>C22-'Dagens modell'!C22</f>
        <v>-194575.41139627929</v>
      </c>
      <c r="Q22" s="2">
        <f>D22-'Dagens modell'!D22</f>
        <v>-1617738.6122961759</v>
      </c>
      <c r="R22" s="2">
        <f>E22-'Dagens modell'!E22</f>
        <v>614272.08415794815</v>
      </c>
      <c r="S22" s="2">
        <f>F22-'Dagens modell'!F22</f>
        <v>-329807.18373701954</v>
      </c>
      <c r="T22" s="2">
        <f>G22-'Dagens modell'!G22</f>
        <v>-1527849.1237782803</v>
      </c>
      <c r="U22" s="2">
        <f>H22-'Dagens modell'!H22</f>
        <v>251964.20658928505</v>
      </c>
      <c r="V22" s="2">
        <f>I22-'Dagens modell'!I22</f>
        <v>-40318.396048108378</v>
      </c>
      <c r="W22" s="2">
        <f>J22-'Dagens modell'!J22</f>
        <v>-350975.73201772111</v>
      </c>
      <c r="X22" s="2">
        <f>K22-'Dagens modell'!K22</f>
        <v>-25123.384995302513</v>
      </c>
      <c r="Y22" s="2">
        <f>L22-'Dagens modell'!L22</f>
        <v>-164453.306471847</v>
      </c>
      <c r="Z22" s="2">
        <f>M22-'Dagens modell'!M22</f>
        <v>-1692302.4302501269</v>
      </c>
      <c r="AB22" s="16" t="s">
        <v>93</v>
      </c>
      <c r="AC22" s="9">
        <f t="shared" si="3"/>
        <v>1.5956707624684572</v>
      </c>
      <c r="AD22" s="10">
        <f t="shared" si="4"/>
        <v>0.98291583126234516</v>
      </c>
      <c r="AE22" s="11">
        <f t="shared" si="5"/>
        <v>2.5785865937308023</v>
      </c>
      <c r="AF22" s="4"/>
      <c r="AG22" s="9">
        <f t="shared" si="6"/>
        <v>-1.5278491237782803</v>
      </c>
      <c r="AH22" s="10">
        <f t="shared" si="7"/>
        <v>-0.164453306471847</v>
      </c>
      <c r="AI22" s="17">
        <f t="shared" si="8"/>
        <v>-1.6923024302501273</v>
      </c>
      <c r="AK22" s="4">
        <f t="shared" si="9"/>
        <v>1.6923024302501273</v>
      </c>
      <c r="AL22" s="24">
        <f>AK22/'Dagens modell'!M22*1000000</f>
        <v>0.39624125580128489</v>
      </c>
    </row>
    <row r="23" spans="1:38" x14ac:dyDescent="0.25">
      <c r="A23" s="4" t="s">
        <v>34</v>
      </c>
      <c r="B23" s="2">
        <v>1005146.2887316509</v>
      </c>
      <c r="C23" s="2">
        <v>0</v>
      </c>
      <c r="D23" s="2">
        <v>0</v>
      </c>
      <c r="E23" s="2">
        <v>15330287.169194708</v>
      </c>
      <c r="F23" s="2">
        <v>0</v>
      </c>
      <c r="G23" s="2">
        <f t="shared" si="0"/>
        <v>16335433.457926359</v>
      </c>
      <c r="H23" s="2">
        <v>739556.01801212237</v>
      </c>
      <c r="I23" s="2">
        <v>2487624.0417036964</v>
      </c>
      <c r="J23" s="2">
        <v>6230302.4775158986</v>
      </c>
      <c r="K23" s="2">
        <v>0</v>
      </c>
      <c r="L23" s="2">
        <f t="shared" si="1"/>
        <v>9457482.5372317173</v>
      </c>
      <c r="M23" s="2">
        <f t="shared" si="2"/>
        <v>25792915.995158076</v>
      </c>
      <c r="O23" s="2">
        <f>B23-'Dagens modell'!B23</f>
        <v>-3.6587442737072706E-3</v>
      </c>
      <c r="P23" s="2">
        <f>C23-'Dagens modell'!C23</f>
        <v>-2727726.9937251983</v>
      </c>
      <c r="Q23" s="2">
        <f>D23-'Dagens modell'!D23</f>
        <v>-1617738.6122961759</v>
      </c>
      <c r="R23" s="2">
        <f>E23-'Dagens modell'!E23</f>
        <v>7976175.4876993233</v>
      </c>
      <c r="S23" s="2">
        <f>F23-'Dagens modell'!F23</f>
        <v>-1822716.569998092</v>
      </c>
      <c r="T23" s="2">
        <f>G23-'Dagens modell'!G23</f>
        <v>1807993.3080211133</v>
      </c>
      <c r="U23" s="2">
        <f>H23-'Dagens modell'!H23</f>
        <v>309556.01801212237</v>
      </c>
      <c r="V23" s="2">
        <f>I23-'Dagens modell'!I23</f>
        <v>-673859.05482385401</v>
      </c>
      <c r="W23" s="2">
        <f>J23-'Dagens modell'!J23</f>
        <v>-326157.20670364238</v>
      </c>
      <c r="X23" s="2">
        <f>K23-'Dagens modell'!K23</f>
        <v>0</v>
      </c>
      <c r="Y23" s="2">
        <f>L23-'Dagens modell'!L23</f>
        <v>-690460.24351537414</v>
      </c>
      <c r="Z23" s="2">
        <f>M23-'Dagens modell'!M23</f>
        <v>1117533.064505741</v>
      </c>
      <c r="AB23" s="16" t="s">
        <v>94</v>
      </c>
      <c r="AC23" s="9">
        <f t="shared" si="3"/>
        <v>16.33543345792636</v>
      </c>
      <c r="AD23" s="10">
        <f t="shared" si="4"/>
        <v>9.4574825372317175</v>
      </c>
      <c r="AE23" s="11">
        <f t="shared" si="5"/>
        <v>25.792915995158076</v>
      </c>
      <c r="AF23" s="4"/>
      <c r="AG23" s="9">
        <f t="shared" si="6"/>
        <v>1.8079933080211132</v>
      </c>
      <c r="AH23" s="10">
        <f t="shared" si="7"/>
        <v>-0.69046024351537416</v>
      </c>
      <c r="AI23" s="17">
        <f t="shared" si="8"/>
        <v>1.1175330645057391</v>
      </c>
      <c r="AK23" s="4">
        <f t="shared" si="9"/>
        <v>1.1175330645057391</v>
      </c>
      <c r="AL23" s="24">
        <f>AK23/'Dagens modell'!M23*1000000</f>
        <v>4.5289390954801091E-2</v>
      </c>
    </row>
    <row r="24" spans="1:38" x14ac:dyDescent="0.25">
      <c r="A24" s="4" t="s">
        <v>35</v>
      </c>
      <c r="B24" s="2">
        <v>605515.61542688939</v>
      </c>
      <c r="C24" s="2">
        <v>0</v>
      </c>
      <c r="D24" s="2">
        <v>0</v>
      </c>
      <c r="E24" s="2">
        <v>5614411.2731746696</v>
      </c>
      <c r="F24" s="2">
        <v>0</v>
      </c>
      <c r="G24" s="2">
        <f t="shared" si="0"/>
        <v>6219926.8886015592</v>
      </c>
      <c r="H24" s="2">
        <v>550367.28358260053</v>
      </c>
      <c r="I24" s="2">
        <v>291620.15142433956</v>
      </c>
      <c r="J24" s="2">
        <v>2126788.5781836389</v>
      </c>
      <c r="K24" s="2">
        <v>0</v>
      </c>
      <c r="L24" s="2">
        <f t="shared" si="1"/>
        <v>2968776.0131905787</v>
      </c>
      <c r="M24" s="2">
        <f t="shared" si="2"/>
        <v>9188702.9017921388</v>
      </c>
      <c r="O24" s="2">
        <f>B24-'Dagens modell'!B24</f>
        <v>-2.2040839539840817E-3</v>
      </c>
      <c r="P24" s="2">
        <f>C24-'Dagens modell'!C24</f>
        <v>-422191.93038815318</v>
      </c>
      <c r="Q24" s="2">
        <f>D24-'Dagens modell'!D24</f>
        <v>-1078492.4081974507</v>
      </c>
      <c r="R24" s="2">
        <f>E24-'Dagens modell'!E24</f>
        <v>3438777.9876142456</v>
      </c>
      <c r="S24" s="2">
        <f>F24-'Dagens modell'!F24</f>
        <v>-577972.06434268737</v>
      </c>
      <c r="T24" s="2">
        <f>G24-'Dagens modell'!G24</f>
        <v>1360121.5824818714</v>
      </c>
      <c r="U24" s="2">
        <f>H24-'Dagens modell'!H24</f>
        <v>230367.28358260053</v>
      </c>
      <c r="V24" s="2">
        <f>I24-'Dagens modell'!I24</f>
        <v>-206553.23872239888</v>
      </c>
      <c r="W24" s="2">
        <f>J24-'Dagens modell'!J24</f>
        <v>157642.39477708703</v>
      </c>
      <c r="X24" s="2">
        <f>K24-'Dagens modell'!K24</f>
        <v>-261934.04026935832</v>
      </c>
      <c r="Y24" s="2">
        <f>L24-'Dagens modell'!L24</f>
        <v>-80477.600632069632</v>
      </c>
      <c r="Z24" s="2">
        <f>M24-'Dagens modell'!M24</f>
        <v>1279643.9818498027</v>
      </c>
      <c r="AB24" s="16" t="s">
        <v>95</v>
      </c>
      <c r="AC24" s="9">
        <f t="shared" si="3"/>
        <v>6.2199268886015595</v>
      </c>
      <c r="AD24" s="10">
        <f t="shared" si="4"/>
        <v>2.9687760131905785</v>
      </c>
      <c r="AE24" s="11">
        <f t="shared" si="5"/>
        <v>9.1887029017921371</v>
      </c>
      <c r="AF24" s="4"/>
      <c r="AG24" s="9">
        <f t="shared" si="6"/>
        <v>1.3601215824818713</v>
      </c>
      <c r="AH24" s="10">
        <f t="shared" si="7"/>
        <v>-8.0477600632069629E-2</v>
      </c>
      <c r="AI24" s="17">
        <f t="shared" si="8"/>
        <v>1.2796439818498018</v>
      </c>
      <c r="AK24" s="4">
        <f t="shared" si="9"/>
        <v>1.2796439818498018</v>
      </c>
      <c r="AL24" s="24">
        <f>AK24/'Dagens modell'!M24*1000000</f>
        <v>0.16179472106640111</v>
      </c>
    </row>
    <row r="25" spans="1:38" x14ac:dyDescent="0.25">
      <c r="A25" s="4" t="s">
        <v>36</v>
      </c>
      <c r="B25" s="2">
        <v>329844.45828174066</v>
      </c>
      <c r="C25" s="2">
        <v>0</v>
      </c>
      <c r="D25" s="2">
        <v>0</v>
      </c>
      <c r="E25" s="2">
        <v>1844401.4339953251</v>
      </c>
      <c r="F25" s="2">
        <v>0</v>
      </c>
      <c r="G25" s="2">
        <f t="shared" si="0"/>
        <v>2174245.8922770657</v>
      </c>
      <c r="H25" s="2">
        <v>567566.24585872958</v>
      </c>
      <c r="I25" s="2">
        <v>87486.045427301855</v>
      </c>
      <c r="J25" s="2">
        <v>753358.68354171049</v>
      </c>
      <c r="K25" s="2">
        <v>0</v>
      </c>
      <c r="L25" s="2">
        <f t="shared" si="1"/>
        <v>1408410.974827742</v>
      </c>
      <c r="M25" s="2">
        <f t="shared" si="2"/>
        <v>3582656.8671048079</v>
      </c>
      <c r="O25" s="2">
        <f>B25-'Dagens modell'!B25</f>
        <v>-1.2006376637145877E-3</v>
      </c>
      <c r="P25" s="2">
        <f>C25-'Dagens modell'!C25</f>
        <v>-242301.45570102707</v>
      </c>
      <c r="Q25" s="2">
        <f>D25-'Dagens modell'!D25</f>
        <v>-1078492.4081974507</v>
      </c>
      <c r="R25" s="2">
        <f>E25-'Dagens modell'!E25</f>
        <v>968782.56585537549</v>
      </c>
      <c r="S25" s="2">
        <f>F25-'Dagens modell'!F25</f>
        <v>-320987.85669157241</v>
      </c>
      <c r="T25" s="2">
        <f>G25-'Dagens modell'!G25</f>
        <v>-672999.15593531216</v>
      </c>
      <c r="U25" s="2">
        <f>H25-'Dagens modell'!H25</f>
        <v>237566.24585872958</v>
      </c>
      <c r="V25" s="2">
        <f>I25-'Dagens modell'!I25</f>
        <v>-42151.424318657067</v>
      </c>
      <c r="W25" s="2">
        <f>J25-'Dagens modell'!J25</f>
        <v>-280612.58141249942</v>
      </c>
      <c r="X25" s="2">
        <f>K25-'Dagens modell'!K25</f>
        <v>0</v>
      </c>
      <c r="Y25" s="2">
        <f>L25-'Dagens modell'!L25</f>
        <v>-85197.759872426977</v>
      </c>
      <c r="Z25" s="2">
        <f>M25-'Dagens modell'!M25</f>
        <v>-758196.9158077389</v>
      </c>
      <c r="AB25" s="16" t="s">
        <v>96</v>
      </c>
      <c r="AC25" s="9">
        <f t="shared" si="3"/>
        <v>2.1742458922770656</v>
      </c>
      <c r="AD25" s="10">
        <f t="shared" si="4"/>
        <v>1.408410974827742</v>
      </c>
      <c r="AE25" s="11">
        <f t="shared" si="5"/>
        <v>3.5826568671048076</v>
      </c>
      <c r="AF25" s="4"/>
      <c r="AG25" s="9">
        <f t="shared" si="6"/>
        <v>-0.67299915593531212</v>
      </c>
      <c r="AH25" s="10">
        <f t="shared" si="7"/>
        <v>-8.5197759872426976E-2</v>
      </c>
      <c r="AI25" s="17">
        <f t="shared" si="8"/>
        <v>-0.75819691580773907</v>
      </c>
      <c r="AK25" s="4">
        <f t="shared" si="9"/>
        <v>0.75819691580773907</v>
      </c>
      <c r="AL25" s="24">
        <f>AK25/'Dagens modell'!M25*1000000</f>
        <v>0.17466538928178732</v>
      </c>
    </row>
    <row r="26" spans="1:38" x14ac:dyDescent="0.25">
      <c r="A26" s="4" t="s">
        <v>37</v>
      </c>
      <c r="B26" s="2">
        <v>403497.16929650126</v>
      </c>
      <c r="C26" s="2">
        <v>0</v>
      </c>
      <c r="D26" s="2">
        <v>0</v>
      </c>
      <c r="E26" s="2">
        <v>5195708.4226273736</v>
      </c>
      <c r="F26" s="2">
        <v>0</v>
      </c>
      <c r="G26" s="2">
        <f t="shared" si="0"/>
        <v>5599205.5919238748</v>
      </c>
      <c r="H26" s="2">
        <v>515969.32285204501</v>
      </c>
      <c r="I26" s="2">
        <v>1251362.8997726568</v>
      </c>
      <c r="J26" s="2">
        <v>1186657.0589153087</v>
      </c>
      <c r="K26" s="2">
        <v>0</v>
      </c>
      <c r="L26" s="2">
        <f t="shared" si="1"/>
        <v>2953989.2815400106</v>
      </c>
      <c r="M26" s="2">
        <f t="shared" si="2"/>
        <v>8553194.8734638859</v>
      </c>
      <c r="O26" s="2">
        <f>B26-'Dagens modell'!B26</f>
        <v>-1.468734466470778E-3</v>
      </c>
      <c r="P26" s="2">
        <f>C26-'Dagens modell'!C26</f>
        <v>-462575.5063383244</v>
      </c>
      <c r="Q26" s="2">
        <f>D26-'Dagens modell'!D26</f>
        <v>-1078492.4081974507</v>
      </c>
      <c r="R26" s="2">
        <f>E26-'Dagens modell'!E26</f>
        <v>3070619.7283273754</v>
      </c>
      <c r="S26" s="2">
        <f>F26-'Dagens modell'!F26</f>
        <v>-461449.10741807596</v>
      </c>
      <c r="T26" s="2">
        <f>G26-'Dagens modell'!G26</f>
        <v>1068102.70490479</v>
      </c>
      <c r="U26" s="2">
        <f>H26-'Dagens modell'!H26</f>
        <v>215969.32285204501</v>
      </c>
      <c r="V26" s="2">
        <f>I26-'Dagens modell'!I26</f>
        <v>612362.07358838909</v>
      </c>
      <c r="W26" s="2">
        <f>J26-'Dagens modell'!J26</f>
        <v>-111030.62758774729</v>
      </c>
      <c r="X26" s="2">
        <f>K26-'Dagens modell'!K26</f>
        <v>-77797.002274139842</v>
      </c>
      <c r="Y26" s="2">
        <f>L26-'Dagens modell'!L26</f>
        <v>639503.76657854719</v>
      </c>
      <c r="Z26" s="2">
        <f>M26-'Dagens modell'!M26</f>
        <v>1707606.4714833377</v>
      </c>
      <c r="AB26" s="16" t="s">
        <v>97</v>
      </c>
      <c r="AC26" s="9">
        <f t="shared" si="3"/>
        <v>5.5992055919238748</v>
      </c>
      <c r="AD26" s="10">
        <f t="shared" si="4"/>
        <v>2.9539892815400104</v>
      </c>
      <c r="AE26" s="11">
        <f t="shared" si="5"/>
        <v>8.5531948734638856</v>
      </c>
      <c r="AF26" s="4"/>
      <c r="AG26" s="9">
        <f t="shared" si="6"/>
        <v>1.06810270490479</v>
      </c>
      <c r="AH26" s="10">
        <f t="shared" si="7"/>
        <v>0.63950376657854724</v>
      </c>
      <c r="AI26" s="17">
        <f t="shared" si="8"/>
        <v>1.7076064714833372</v>
      </c>
      <c r="AK26" s="4">
        <f t="shared" si="9"/>
        <v>1.7076064714833372</v>
      </c>
      <c r="AL26" s="24">
        <f>AK26/'Dagens modell'!M26*1000000</f>
        <v>0.24944626688179164</v>
      </c>
    </row>
    <row r="27" spans="1:38" x14ac:dyDescent="0.25">
      <c r="A27" s="4" t="s">
        <v>38</v>
      </c>
      <c r="B27" s="2">
        <v>239289.73794910731</v>
      </c>
      <c r="C27" s="2">
        <v>0</v>
      </c>
      <c r="D27" s="2">
        <v>0</v>
      </c>
      <c r="E27" s="2">
        <v>4021978.4486115305</v>
      </c>
      <c r="F27" s="2">
        <v>0</v>
      </c>
      <c r="G27" s="2">
        <f t="shared" si="0"/>
        <v>4261268.1865606382</v>
      </c>
      <c r="H27" s="2">
        <v>275183.6339164541</v>
      </c>
      <c r="I27" s="2">
        <v>979531.25862354052</v>
      </c>
      <c r="J27" s="2">
        <v>475040.08096358401</v>
      </c>
      <c r="K27" s="2">
        <v>0</v>
      </c>
      <c r="L27" s="2">
        <f t="shared" si="1"/>
        <v>1729754.9735035785</v>
      </c>
      <c r="M27" s="2">
        <f t="shared" si="2"/>
        <v>5991023.1600642167</v>
      </c>
      <c r="O27" s="2">
        <f>B27-'Dagens modell'!B27</f>
        <v>-8.7101745884865522E-4</v>
      </c>
      <c r="P27" s="2">
        <f>C27-'Dagens modell'!C27</f>
        <v>-895781.13925834245</v>
      </c>
      <c r="Q27" s="2">
        <f>D27-'Dagens modell'!D27</f>
        <v>-3235477.2245923514</v>
      </c>
      <c r="R27" s="2">
        <f>E27-'Dagens modell'!E27</f>
        <v>2310867.3931248058</v>
      </c>
      <c r="S27" s="2">
        <f>F27-'Dagens modell'!F27</f>
        <v>-503177.55012598669</v>
      </c>
      <c r="T27" s="2">
        <f>G27-'Dagens modell'!G27</f>
        <v>-2323568.5217228914</v>
      </c>
      <c r="U27" s="2">
        <f>H27-'Dagens modell'!H27</f>
        <v>115183.6339164541</v>
      </c>
      <c r="V27" s="2">
        <f>I27-'Dagens modell'!I27</f>
        <v>749135.22777092457</v>
      </c>
      <c r="W27" s="2">
        <f>J27-'Dagens modell'!J27</f>
        <v>-346015.76445249317</v>
      </c>
      <c r="X27" s="2">
        <f>K27-'Dagens modell'!K27</f>
        <v>-25123.384995296998</v>
      </c>
      <c r="Y27" s="2">
        <f>L27-'Dagens modell'!L27</f>
        <v>493179.71223958815</v>
      </c>
      <c r="Z27" s="2">
        <f>M27-'Dagens modell'!M27</f>
        <v>-1830388.8094833028</v>
      </c>
      <c r="AB27" s="16" t="s">
        <v>98</v>
      </c>
      <c r="AC27" s="9">
        <f t="shared" si="3"/>
        <v>4.2612681865606383</v>
      </c>
      <c r="AD27" s="10">
        <f t="shared" si="4"/>
        <v>1.7297549735035784</v>
      </c>
      <c r="AE27" s="11">
        <f t="shared" si="5"/>
        <v>5.9910231600642163</v>
      </c>
      <c r="AF27" s="4"/>
      <c r="AG27" s="9">
        <f t="shared" si="6"/>
        <v>-2.3235685217228914</v>
      </c>
      <c r="AH27" s="10">
        <f t="shared" si="7"/>
        <v>0.49317971223958812</v>
      </c>
      <c r="AI27" s="17">
        <f t="shared" si="8"/>
        <v>-1.8303888094833032</v>
      </c>
      <c r="AK27" s="4">
        <f t="shared" si="9"/>
        <v>1.8303888094833032</v>
      </c>
      <c r="AL27" s="24">
        <f>AK27/'Dagens modell'!M27*1000000</f>
        <v>0.23402281028155508</v>
      </c>
    </row>
    <row r="28" spans="1:38" x14ac:dyDescent="0.25">
      <c r="A28" s="4" t="s">
        <v>39</v>
      </c>
      <c r="B28" s="2">
        <v>544583.07896958222</v>
      </c>
      <c r="C28" s="2">
        <v>0</v>
      </c>
      <c r="D28" s="2">
        <v>0</v>
      </c>
      <c r="E28" s="2">
        <v>5732304.1709328266</v>
      </c>
      <c r="F28" s="2">
        <v>0</v>
      </c>
      <c r="G28" s="2">
        <f t="shared" si="0"/>
        <v>6276887.2499024086</v>
      </c>
      <c r="H28" s="2">
        <v>567566.25053764228</v>
      </c>
      <c r="I28" s="2">
        <v>800913.91587613244</v>
      </c>
      <c r="J28" s="2">
        <v>1860852.5369576442</v>
      </c>
      <c r="K28" s="2">
        <v>0</v>
      </c>
      <c r="L28" s="2">
        <f t="shared" si="1"/>
        <v>3229332.7033714186</v>
      </c>
      <c r="M28" s="2">
        <f t="shared" si="2"/>
        <v>9506219.9532738272</v>
      </c>
      <c r="O28" s="2">
        <f>B28-'Dagens modell'!B28</f>
        <v>-1.9822887843474746E-3</v>
      </c>
      <c r="P28" s="2">
        <f>C28-'Dagens modell'!C28</f>
        <v>-1207836.044327847</v>
      </c>
      <c r="Q28" s="2">
        <f>D28-'Dagens modell'!D28</f>
        <v>-1078492.4081974507</v>
      </c>
      <c r="R28" s="2">
        <f>E28-'Dagens modell'!E28</f>
        <v>3485593.0431974572</v>
      </c>
      <c r="S28" s="2">
        <f>F28-'Dagens modell'!F28</f>
        <v>-571295.32879472873</v>
      </c>
      <c r="T28" s="2">
        <f>G28-'Dagens modell'!G28</f>
        <v>627969.25989514217</v>
      </c>
      <c r="U28" s="2">
        <f>H28-'Dagens modell'!H28</f>
        <v>237566.25053764228</v>
      </c>
      <c r="V28" s="2">
        <f>I28-'Dagens modell'!I28</f>
        <v>157222.09945605521</v>
      </c>
      <c r="W28" s="2">
        <f>J28-'Dagens modell'!J28</f>
        <v>93721.161099721678</v>
      </c>
      <c r="X28" s="2">
        <f>K28-'Dagens modell'!K28</f>
        <v>-4412.4496149763636</v>
      </c>
      <c r="Y28" s="2">
        <f>L28-'Dagens modell'!L28</f>
        <v>484097.06147844251</v>
      </c>
      <c r="Z28" s="2">
        <f>M28-'Dagens modell'!M28</f>
        <v>1112066.3213735837</v>
      </c>
      <c r="AB28" s="16" t="s">
        <v>99</v>
      </c>
      <c r="AC28" s="9">
        <f t="shared" si="3"/>
        <v>6.2768872499024084</v>
      </c>
      <c r="AD28" s="10">
        <f t="shared" si="4"/>
        <v>3.2293327033714188</v>
      </c>
      <c r="AE28" s="11">
        <f t="shared" si="5"/>
        <v>9.5062199532738276</v>
      </c>
      <c r="AF28" s="4"/>
      <c r="AG28" s="9">
        <f t="shared" si="6"/>
        <v>0.62796925989514218</v>
      </c>
      <c r="AH28" s="10">
        <f t="shared" si="7"/>
        <v>0.4840970614784425</v>
      </c>
      <c r="AI28" s="17">
        <f t="shared" si="8"/>
        <v>1.1120663213735846</v>
      </c>
      <c r="AK28" s="4">
        <f t="shared" si="9"/>
        <v>1.1120663213735846</v>
      </c>
      <c r="AL28" s="24">
        <f>AK28/'Dagens modell'!M28*1000000</f>
        <v>0.13248105409310199</v>
      </c>
    </row>
    <row r="29" spans="1:38" x14ac:dyDescent="0.25">
      <c r="A29" s="4" t="s">
        <v>40</v>
      </c>
      <c r="B29" s="2">
        <v>383619.11209554551</v>
      </c>
      <c r="C29" s="2">
        <v>0</v>
      </c>
      <c r="D29" s="2">
        <v>0</v>
      </c>
      <c r="E29" s="2">
        <v>1427748.8947133895</v>
      </c>
      <c r="F29" s="2">
        <v>0</v>
      </c>
      <c r="G29" s="2">
        <f t="shared" si="0"/>
        <v>1811368.006808935</v>
      </c>
      <c r="H29" s="2">
        <v>533168.31662755855</v>
      </c>
      <c r="I29" s="2">
        <v>61448.53190727155</v>
      </c>
      <c r="J29" s="2">
        <v>297729.10415714316</v>
      </c>
      <c r="K29" s="2">
        <v>0</v>
      </c>
      <c r="L29" s="2">
        <f t="shared" si="1"/>
        <v>892345.9526919733</v>
      </c>
      <c r="M29" s="2">
        <f t="shared" si="2"/>
        <v>2703713.9595009084</v>
      </c>
      <c r="O29" s="2">
        <f>B29-'Dagens modell'!B29</f>
        <v>-1.3963780947960913E-3</v>
      </c>
      <c r="P29" s="2">
        <f>C29-'Dagens modell'!C29</f>
        <v>-187232.94304170273</v>
      </c>
      <c r="Q29" s="2">
        <f>D29-'Dagens modell'!D29</f>
        <v>-1078492.4081974507</v>
      </c>
      <c r="R29" s="2">
        <f>E29-'Dagens modell'!E29</f>
        <v>629724.05390313058</v>
      </c>
      <c r="S29" s="2">
        <f>F29-'Dagens modell'!F29</f>
        <v>-291325.02184507769</v>
      </c>
      <c r="T29" s="2">
        <f>G29-'Dagens modell'!G29</f>
        <v>-927326.32057747827</v>
      </c>
      <c r="U29" s="2">
        <f>H29-'Dagens modell'!H29</f>
        <v>223168.31662755855</v>
      </c>
      <c r="V29" s="2">
        <f>I29-'Dagens modell'!I29</f>
        <v>807.71021300987195</v>
      </c>
      <c r="W29" s="2">
        <f>J29-'Dagens modell'!J29</f>
        <v>-352278.16811413527</v>
      </c>
      <c r="X29" s="2">
        <f>K29-'Dagens modell'!K29</f>
        <v>-17208.553498429323</v>
      </c>
      <c r="Y29" s="2">
        <f>L29-'Dagens modell'!L29</f>
        <v>-145510.69477199623</v>
      </c>
      <c r="Z29" s="2">
        <f>M29-'Dagens modell'!M29</f>
        <v>-1072837.0153494743</v>
      </c>
      <c r="AB29" s="16" t="s">
        <v>100</v>
      </c>
      <c r="AC29" s="9">
        <f t="shared" si="3"/>
        <v>1.8113680068089351</v>
      </c>
      <c r="AD29" s="10">
        <f t="shared" si="4"/>
        <v>0.89234595269197325</v>
      </c>
      <c r="AE29" s="11">
        <f t="shared" si="5"/>
        <v>2.7037139595009085</v>
      </c>
      <c r="AF29" s="4"/>
      <c r="AG29" s="9">
        <f t="shared" si="6"/>
        <v>-0.92732632057747821</v>
      </c>
      <c r="AH29" s="10">
        <f t="shared" si="7"/>
        <v>-0.14551069477199624</v>
      </c>
      <c r="AI29" s="17">
        <f t="shared" si="8"/>
        <v>-1.0728370153494744</v>
      </c>
      <c r="AK29" s="4">
        <f t="shared" si="9"/>
        <v>1.0728370153494744</v>
      </c>
      <c r="AL29" s="24">
        <f>AK29/'Dagens modell'!M29*1000000</f>
        <v>0.28407852098222441</v>
      </c>
    </row>
    <row r="30" spans="1:38" x14ac:dyDescent="0.25">
      <c r="A30" s="4" t="s">
        <v>41</v>
      </c>
      <c r="B30" s="2">
        <v>1004648.8101887916</v>
      </c>
      <c r="C30" s="2">
        <v>0</v>
      </c>
      <c r="D30" s="2">
        <v>0</v>
      </c>
      <c r="E30" s="2">
        <v>9576857.4696884453</v>
      </c>
      <c r="F30" s="2">
        <v>0</v>
      </c>
      <c r="G30" s="2">
        <f t="shared" si="0"/>
        <v>10581506.279877236</v>
      </c>
      <c r="H30" s="2">
        <v>619163.17354432691</v>
      </c>
      <c r="I30" s="2">
        <v>372857.1936068341</v>
      </c>
      <c r="J30" s="2">
        <v>3203006.5763907493</v>
      </c>
      <c r="K30" s="2">
        <v>0</v>
      </c>
      <c r="L30" s="2">
        <f t="shared" si="1"/>
        <v>4195026.9435419105</v>
      </c>
      <c r="M30" s="2">
        <f t="shared" si="2"/>
        <v>14776533.223419147</v>
      </c>
      <c r="O30" s="2">
        <f>B30-'Dagens modell'!B30</f>
        <v>-3.6569335497915745E-3</v>
      </c>
      <c r="P30" s="2">
        <f>C30-'Dagens modell'!C30</f>
        <v>-1152767.5316685226</v>
      </c>
      <c r="Q30" s="2">
        <f>D30-'Dagens modell'!D30</f>
        <v>-2156984.8163949009</v>
      </c>
      <c r="R30" s="2">
        <f>E30-'Dagens modell'!E30</f>
        <v>6314208.2386165457</v>
      </c>
      <c r="S30" s="2">
        <f>F30-'Dagens modell'!F30</f>
        <v>-980653.19440582267</v>
      </c>
      <c r="T30" s="2">
        <f>G30-'Dagens modell'!G30</f>
        <v>2023802.6924903654</v>
      </c>
      <c r="U30" s="2">
        <f>H30-'Dagens modell'!H30</f>
        <v>259163.17354432691</v>
      </c>
      <c r="V30" s="2">
        <f>I30-'Dagens modell'!I30</f>
        <v>42337.839908660331</v>
      </c>
      <c r="W30" s="2">
        <f>J30-'Dagens modell'!J30</f>
        <v>570123.42894192226</v>
      </c>
      <c r="X30" s="2">
        <f>K30-'Dagens modell'!K30</f>
        <v>-128402.28379596713</v>
      </c>
      <c r="Y30" s="2">
        <f>L30-'Dagens modell'!L30</f>
        <v>743222.15859894222</v>
      </c>
      <c r="Z30" s="2">
        <f>M30-'Dagens modell'!M30</f>
        <v>2767024.851089308</v>
      </c>
      <c r="AB30" s="16" t="s">
        <v>101</v>
      </c>
      <c r="AC30" s="9">
        <f t="shared" si="3"/>
        <v>10.581506279877235</v>
      </c>
      <c r="AD30" s="10">
        <f t="shared" si="4"/>
        <v>4.1950269435419107</v>
      </c>
      <c r="AE30" s="11">
        <f t="shared" si="5"/>
        <v>14.776533223419147</v>
      </c>
      <c r="AF30" s="4"/>
      <c r="AG30" s="9">
        <f t="shared" si="6"/>
        <v>2.0238026924903654</v>
      </c>
      <c r="AH30" s="10">
        <f t="shared" si="7"/>
        <v>0.74322215859894225</v>
      </c>
      <c r="AI30" s="17">
        <f t="shared" si="8"/>
        <v>2.7670248510893076</v>
      </c>
      <c r="AK30" s="4">
        <f t="shared" si="9"/>
        <v>2.7670248510893076</v>
      </c>
      <c r="AL30" s="24">
        <f>AK30/'Dagens modell'!M30*1000000</f>
        <v>0.23040284125739832</v>
      </c>
    </row>
    <row r="31" spans="1:38" x14ac:dyDescent="0.25">
      <c r="A31" s="4" t="s">
        <v>42</v>
      </c>
      <c r="B31" s="2">
        <v>353371.85827309452</v>
      </c>
      <c r="C31" s="2">
        <v>0</v>
      </c>
      <c r="D31" s="2">
        <v>0</v>
      </c>
      <c r="E31" s="2">
        <v>4298916.9202397</v>
      </c>
      <c r="F31" s="2">
        <v>0</v>
      </c>
      <c r="G31" s="2">
        <f t="shared" si="0"/>
        <v>4652288.7785127945</v>
      </c>
      <c r="H31" s="2">
        <v>584765.24431315588</v>
      </c>
      <c r="I31" s="2">
        <v>155183.58057938068</v>
      </c>
      <c r="J31" s="2">
        <v>1119420.0550130722</v>
      </c>
      <c r="K31" s="2">
        <v>0</v>
      </c>
      <c r="L31" s="2">
        <f t="shared" si="1"/>
        <v>1859368.8799056087</v>
      </c>
      <c r="M31" s="2">
        <f t="shared" si="2"/>
        <v>6511657.658418403</v>
      </c>
      <c r="O31" s="2">
        <f>B31-'Dagens modell'!B31</f>
        <v>-1.2862776638939977E-3</v>
      </c>
      <c r="P31" s="2">
        <f>C31-'Dagens modell'!C31</f>
        <v>-400164.52532442345</v>
      </c>
      <c r="Q31" s="2">
        <f>D31-'Dagens modell'!D31</f>
        <v>-2156984.8163949009</v>
      </c>
      <c r="R31" s="2">
        <f>E31-'Dagens modell'!E31</f>
        <v>2530512.3855062164</v>
      </c>
      <c r="S31" s="2">
        <f>F31-'Dagens modell'!F31</f>
        <v>-551178.76866795064</v>
      </c>
      <c r="T31" s="2">
        <f>G31-'Dagens modell'!G31</f>
        <v>-577815.72616733611</v>
      </c>
      <c r="U31" s="2">
        <f>H31-'Dagens modell'!H31</f>
        <v>244765.24431315588</v>
      </c>
      <c r="V31" s="2">
        <f>I31-'Dagens modell'!I31</f>
        <v>-46382.406115656398</v>
      </c>
      <c r="W31" s="2">
        <f>J31-'Dagens modell'!J31</f>
        <v>-140967.51601941558</v>
      </c>
      <c r="X31" s="2">
        <f>K31-'Dagens modell'!K31</f>
        <v>0</v>
      </c>
      <c r="Y31" s="2">
        <f>L31-'Dagens modell'!L31</f>
        <v>57415.322178083705</v>
      </c>
      <c r="Z31" s="2">
        <f>M31-'Dagens modell'!M31</f>
        <v>-520400.40398925263</v>
      </c>
      <c r="AB31" s="16" t="s">
        <v>102</v>
      </c>
      <c r="AC31" s="9">
        <f t="shared" si="3"/>
        <v>4.6522887785127942</v>
      </c>
      <c r="AD31" s="10">
        <f t="shared" si="4"/>
        <v>1.8593688799056087</v>
      </c>
      <c r="AE31" s="11">
        <f t="shared" si="5"/>
        <v>6.5116576584184029</v>
      </c>
      <c r="AF31" s="4"/>
      <c r="AG31" s="9">
        <f t="shared" si="6"/>
        <v>-0.57781572616733612</v>
      </c>
      <c r="AH31" s="10">
        <f t="shared" si="7"/>
        <v>5.7415322178083705E-2</v>
      </c>
      <c r="AI31" s="17">
        <f t="shared" si="8"/>
        <v>-0.52040040398925247</v>
      </c>
      <c r="AK31" s="4">
        <f t="shared" si="9"/>
        <v>0.52040040398925247</v>
      </c>
      <c r="AL31" s="24">
        <f>AK31/'Dagens modell'!M31*1000000</f>
        <v>7.400399703341988E-2</v>
      </c>
    </row>
    <row r="32" spans="1:38" x14ac:dyDescent="0.25">
      <c r="A32" s="4" t="s">
        <v>43</v>
      </c>
      <c r="B32" s="2">
        <v>1232283.8308434677</v>
      </c>
      <c r="C32" s="2">
        <v>0</v>
      </c>
      <c r="D32" s="2">
        <v>0</v>
      </c>
      <c r="E32" s="2">
        <v>13847589.93256969</v>
      </c>
      <c r="F32" s="2">
        <v>0</v>
      </c>
      <c r="G32" s="2">
        <f t="shared" si="0"/>
        <v>15079873.763413157</v>
      </c>
      <c r="H32" s="2">
        <v>687959.07925574551</v>
      </c>
      <c r="I32" s="2">
        <v>850385.19156419009</v>
      </c>
      <c r="J32" s="2">
        <v>5597331.497341224</v>
      </c>
      <c r="K32" s="2">
        <v>0</v>
      </c>
      <c r="L32" s="2">
        <f t="shared" si="1"/>
        <v>7135675.768161159</v>
      </c>
      <c r="M32" s="2">
        <f t="shared" si="2"/>
        <v>22215549.531574316</v>
      </c>
      <c r="O32" s="2">
        <f>B32-'Dagens modell'!B32</f>
        <v>-4.4855275191366673E-3</v>
      </c>
      <c r="P32" s="2">
        <f>C32-'Dagens modell'!C32</f>
        <v>-3671234.1772882887</v>
      </c>
      <c r="Q32" s="2">
        <f>D32-'Dagens modell'!D32</f>
        <v>-3235477.2245923514</v>
      </c>
      <c r="R32" s="2">
        <f>E32-'Dagens modell'!E32</f>
        <v>7979854.3860232709</v>
      </c>
      <c r="S32" s="2">
        <f>F32-'Dagens modell'!F32</f>
        <v>-1469695.2356871534</v>
      </c>
      <c r="T32" s="2">
        <f>G32-'Dagens modell'!G32</f>
        <v>-396552.25603005104</v>
      </c>
      <c r="U32" s="2">
        <f>H32-'Dagens modell'!H32</f>
        <v>287959.07925574551</v>
      </c>
      <c r="V32" s="2">
        <f>I32-'Dagens modell'!I32</f>
        <v>133983.02648906643</v>
      </c>
      <c r="W32" s="2">
        <f>J32-'Dagens modell'!J32</f>
        <v>595122.71597276907</v>
      </c>
      <c r="X32" s="2">
        <f>K32-'Dagens modell'!K32</f>
        <v>0</v>
      </c>
      <c r="Y32" s="2">
        <f>L32-'Dagens modell'!L32</f>
        <v>1017064.8217175808</v>
      </c>
      <c r="Z32" s="2">
        <f>M32-'Dagens modell'!M32</f>
        <v>620512.56568752974</v>
      </c>
      <c r="AB32" s="16" t="s">
        <v>103</v>
      </c>
      <c r="AC32" s="9">
        <f t="shared" si="3"/>
        <v>15.079873763413158</v>
      </c>
      <c r="AD32" s="10">
        <f t="shared" si="4"/>
        <v>7.1356757681611587</v>
      </c>
      <c r="AE32" s="11">
        <f t="shared" si="5"/>
        <v>22.215549531574318</v>
      </c>
      <c r="AF32" s="4"/>
      <c r="AG32" s="9">
        <f t="shared" si="6"/>
        <v>-0.39655225603005106</v>
      </c>
      <c r="AH32" s="10">
        <f t="shared" si="7"/>
        <v>1.0170648217175808</v>
      </c>
      <c r="AI32" s="17">
        <f t="shared" si="8"/>
        <v>0.62051256568752977</v>
      </c>
      <c r="AK32" s="4">
        <f t="shared" si="9"/>
        <v>0.62051256568752977</v>
      </c>
      <c r="AL32" s="24">
        <f>AK32/'Dagens modell'!M32*1000000</f>
        <v>2.8734035818866164E-2</v>
      </c>
    </row>
    <row r="33" spans="1:38" x14ac:dyDescent="0.25">
      <c r="A33" s="4" t="s">
        <v>44</v>
      </c>
      <c r="B33" s="2">
        <v>717331.60515634529</v>
      </c>
      <c r="C33" s="2">
        <v>0</v>
      </c>
      <c r="D33" s="2">
        <v>0</v>
      </c>
      <c r="E33" s="2">
        <v>5344282.7639635867</v>
      </c>
      <c r="F33" s="2">
        <v>0</v>
      </c>
      <c r="G33" s="2">
        <f t="shared" si="0"/>
        <v>6061614.3691199319</v>
      </c>
      <c r="H33" s="2">
        <v>791152.95676849911</v>
      </c>
      <c r="I33" s="2">
        <v>493150.5060693741</v>
      </c>
      <c r="J33" s="2">
        <v>797169.22002099582</v>
      </c>
      <c r="K33" s="2">
        <v>0</v>
      </c>
      <c r="L33" s="2">
        <f t="shared" si="1"/>
        <v>2081472.682858869</v>
      </c>
      <c r="M33" s="2">
        <f t="shared" si="2"/>
        <v>8143087.0519788004</v>
      </c>
      <c r="O33" s="2">
        <f>B33-'Dagens modell'!B33</f>
        <v>-2.6110954349860549E-3</v>
      </c>
      <c r="P33" s="2">
        <f>C33-'Dagens modell'!C33</f>
        <v>-1776877.3418075317</v>
      </c>
      <c r="Q33" s="2">
        <f>D33-'Dagens modell'!D33</f>
        <v>-2156984.8163949009</v>
      </c>
      <c r="R33" s="2">
        <f>E33-'Dagens modell'!E33</f>
        <v>3142330.8668843373</v>
      </c>
      <c r="S33" s="2">
        <f>F33-'Dagens modell'!F33</f>
        <v>-498555.01219143043</v>
      </c>
      <c r="T33" s="2">
        <f>G33-'Dagens modell'!G33</f>
        <v>-1290086.306120621</v>
      </c>
      <c r="U33" s="2">
        <f>H33-'Dagens modell'!H33</f>
        <v>331152.95676849911</v>
      </c>
      <c r="V33" s="2">
        <f>I33-'Dagens modell'!I33</f>
        <v>131748.79998545483</v>
      </c>
      <c r="W33" s="2">
        <f>J33-'Dagens modell'!J33</f>
        <v>-266441.80637753394</v>
      </c>
      <c r="X33" s="2">
        <f>K33-'Dagens modell'!K33</f>
        <v>-5515.5620187218337</v>
      </c>
      <c r="Y33" s="2">
        <f>L33-'Dagens modell'!L33</f>
        <v>190944.38835769799</v>
      </c>
      <c r="Z33" s="2">
        <f>M33-'Dagens modell'!M33</f>
        <v>-1099141.917762924</v>
      </c>
      <c r="AB33" s="16" t="s">
        <v>104</v>
      </c>
      <c r="AC33" s="9">
        <f t="shared" si="3"/>
        <v>6.0616143691199316</v>
      </c>
      <c r="AD33" s="10">
        <f t="shared" si="4"/>
        <v>2.0814726828588688</v>
      </c>
      <c r="AE33" s="11">
        <f t="shared" si="5"/>
        <v>8.1430870519787995</v>
      </c>
      <c r="AF33" s="4"/>
      <c r="AG33" s="9">
        <f t="shared" si="6"/>
        <v>-1.2900863061206211</v>
      </c>
      <c r="AH33" s="10">
        <f t="shared" si="7"/>
        <v>0.19094438835769798</v>
      </c>
      <c r="AI33" s="17">
        <f t="shared" si="8"/>
        <v>-1.0991419177629231</v>
      </c>
      <c r="AK33" s="4">
        <f t="shared" si="9"/>
        <v>1.0991419177629231</v>
      </c>
      <c r="AL33" s="24">
        <f>AK33/'Dagens modell'!M33*1000000</f>
        <v>0.11892606441167178</v>
      </c>
    </row>
    <row r="34" spans="1:38" x14ac:dyDescent="0.25">
      <c r="A34" s="4" t="s">
        <v>45</v>
      </c>
      <c r="B34" s="2">
        <v>97176.500279901593</v>
      </c>
      <c r="C34" s="2">
        <v>0</v>
      </c>
      <c r="D34" s="2">
        <v>0</v>
      </c>
      <c r="E34" s="2">
        <v>3837303.9839245286</v>
      </c>
      <c r="F34" s="2">
        <v>0</v>
      </c>
      <c r="G34" s="2">
        <f t="shared" si="0"/>
        <v>3934480.4842044301</v>
      </c>
      <c r="H34" s="2">
        <v>550367.2678329082</v>
      </c>
      <c r="I34" s="2">
        <v>51554.276769660028</v>
      </c>
      <c r="J34" s="2">
        <v>1549858.5759220505</v>
      </c>
      <c r="K34" s="2">
        <v>0</v>
      </c>
      <c r="L34" s="2">
        <f t="shared" si="1"/>
        <v>2151780.1205246188</v>
      </c>
      <c r="M34" s="2">
        <f t="shared" si="2"/>
        <v>6086260.6047290489</v>
      </c>
      <c r="O34" s="2">
        <f>B34-'Dagens modell'!B34</f>
        <v>-3.5372360434848815E-4</v>
      </c>
      <c r="P34" s="2">
        <f>C34-'Dagens modell'!C34</f>
        <v>-381808.35443798202</v>
      </c>
      <c r="Q34" s="2">
        <f>D34-'Dagens modell'!D34</f>
        <v>-1617738.6122961759</v>
      </c>
      <c r="R34" s="2">
        <f>E34-'Dagens modell'!E34</f>
        <v>2307709.6403783648</v>
      </c>
      <c r="S34" s="2">
        <f>F34-'Dagens modell'!F34</f>
        <v>-455838.86175634095</v>
      </c>
      <c r="T34" s="2">
        <f>G34-'Dagens modell'!G34</f>
        <v>-147676.18846585788</v>
      </c>
      <c r="U34" s="2">
        <f>H34-'Dagens modell'!H34</f>
        <v>230367.2678329082</v>
      </c>
      <c r="V34" s="2">
        <f>I34-'Dagens modell'!I34</f>
        <v>-26237.977974279936</v>
      </c>
      <c r="W34" s="2">
        <f>J34-'Dagens modell'!J34</f>
        <v>53166.92792267981</v>
      </c>
      <c r="X34" s="2">
        <f>K34-'Dagens modell'!K34</f>
        <v>-98894.02699577251</v>
      </c>
      <c r="Y34" s="2">
        <f>L34-'Dagens modell'!L34</f>
        <v>158402.19078553561</v>
      </c>
      <c r="Z34" s="2">
        <f>M34-'Dagens modell'!M34</f>
        <v>10726.002319677733</v>
      </c>
      <c r="AB34" s="16" t="s">
        <v>105</v>
      </c>
      <c r="AC34" s="9">
        <f t="shared" si="3"/>
        <v>3.9344804842044301</v>
      </c>
      <c r="AD34" s="10">
        <f t="shared" si="4"/>
        <v>2.1517801205246188</v>
      </c>
      <c r="AE34" s="11">
        <f t="shared" si="5"/>
        <v>6.0862606047290484</v>
      </c>
      <c r="AF34" s="4"/>
      <c r="AG34" s="9">
        <f t="shared" si="6"/>
        <v>-0.14767618846585787</v>
      </c>
      <c r="AH34" s="10">
        <f t="shared" si="7"/>
        <v>0.15840219078553561</v>
      </c>
      <c r="AI34" s="17">
        <f t="shared" si="8"/>
        <v>1.0726002319677741E-2</v>
      </c>
      <c r="AK34" s="4">
        <f t="shared" si="9"/>
        <v>1.0726002319677741E-2</v>
      </c>
      <c r="AL34" s="24">
        <f>AK34/'Dagens modell'!M34*1000000</f>
        <v>1.7654417300864581E-3</v>
      </c>
    </row>
    <row r="35" spans="1:38" x14ac:dyDescent="0.25">
      <c r="A35" s="4" t="s">
        <v>46</v>
      </c>
      <c r="B35" s="2">
        <v>1494934.0261159798</v>
      </c>
      <c r="C35" s="2">
        <v>0</v>
      </c>
      <c r="D35" s="2">
        <v>0</v>
      </c>
      <c r="E35" s="2">
        <v>12680992.112741204</v>
      </c>
      <c r="F35" s="2">
        <v>0</v>
      </c>
      <c r="G35" s="2">
        <f t="shared" si="0"/>
        <v>14175926.138857184</v>
      </c>
      <c r="H35" s="2">
        <v>739556.01801212237</v>
      </c>
      <c r="I35" s="2">
        <v>1381550.4673728084</v>
      </c>
      <c r="J35" s="2">
        <v>5392757.5887715276</v>
      </c>
      <c r="K35" s="2">
        <v>0</v>
      </c>
      <c r="L35" s="2">
        <f t="shared" si="1"/>
        <v>7513864.0741564585</v>
      </c>
      <c r="M35" s="2">
        <f t="shared" si="2"/>
        <v>21689790.213013642</v>
      </c>
      <c r="O35" s="2">
        <f>B35-'Dagens modell'!B35</f>
        <v>-5.4415774066001177E-3</v>
      </c>
      <c r="P35" s="2">
        <f>C35-'Dagens modell'!C35</f>
        <v>-1049972.9747044505</v>
      </c>
      <c r="Q35" s="2">
        <f>D35-'Dagens modell'!D35</f>
        <v>-1078492.4081974507</v>
      </c>
      <c r="R35" s="2">
        <f>E35-'Dagens modell'!E35</f>
        <v>8204561.0692652855</v>
      </c>
      <c r="S35" s="2">
        <f>F35-'Dagens modell'!F35</f>
        <v>-801425.58319496387</v>
      </c>
      <c r="T35" s="2">
        <f>G35-'Dagens modell'!G35</f>
        <v>5274670.0977268424</v>
      </c>
      <c r="U35" s="2">
        <f>H35-'Dagens modell'!H35</f>
        <v>309556.01801212237</v>
      </c>
      <c r="V35" s="2">
        <f>I35-'Dagens modell'!I35</f>
        <v>-369801.41847777367</v>
      </c>
      <c r="W35" s="2">
        <f>J35-'Dagens modell'!J35</f>
        <v>1009169.1724318182</v>
      </c>
      <c r="X35" s="2">
        <f>K35-'Dagens modell'!K35</f>
        <v>0</v>
      </c>
      <c r="Y35" s="2">
        <f>L35-'Dagens modell'!L35</f>
        <v>948923.77196616679</v>
      </c>
      <c r="Z35" s="2">
        <f>M35-'Dagens modell'!M35</f>
        <v>6223593.8696930073</v>
      </c>
      <c r="AB35" s="16" t="s">
        <v>106</v>
      </c>
      <c r="AC35" s="9">
        <f t="shared" si="3"/>
        <v>14.175926138857184</v>
      </c>
      <c r="AD35" s="10">
        <f t="shared" si="4"/>
        <v>7.5138640741564586</v>
      </c>
      <c r="AE35" s="11">
        <f t="shared" si="5"/>
        <v>21.689790213013644</v>
      </c>
      <c r="AF35" s="4"/>
      <c r="AG35" s="9">
        <f t="shared" si="6"/>
        <v>5.2746700977268421</v>
      </c>
      <c r="AH35" s="10">
        <f t="shared" si="7"/>
        <v>0.94892377196616684</v>
      </c>
      <c r="AI35" s="17">
        <f t="shared" si="8"/>
        <v>6.2235938696930093</v>
      </c>
      <c r="AK35" s="4">
        <f t="shared" si="9"/>
        <v>6.2235938696930093</v>
      </c>
      <c r="AL35" s="24">
        <f>AK35/'Dagens modell'!M35*1000000</f>
        <v>0.40239977118748943</v>
      </c>
    </row>
    <row r="36" spans="1:38" x14ac:dyDescent="0.25">
      <c r="A36" s="4" t="s">
        <v>47</v>
      </c>
      <c r="B36" s="2">
        <v>232592.79209139815</v>
      </c>
      <c r="C36" s="2">
        <v>0</v>
      </c>
      <c r="D36" s="2">
        <v>0</v>
      </c>
      <c r="E36" s="2">
        <v>9416969.8036915921</v>
      </c>
      <c r="F36" s="2">
        <v>0</v>
      </c>
      <c r="G36" s="2">
        <f t="shared" si="0"/>
        <v>9649562.5957829896</v>
      </c>
      <c r="H36" s="2">
        <v>739556.01801212237</v>
      </c>
      <c r="I36" s="2">
        <v>753004.89099927666</v>
      </c>
      <c r="J36" s="2">
        <v>2990495.0504825492</v>
      </c>
      <c r="K36" s="2">
        <v>0</v>
      </c>
      <c r="L36" s="2">
        <f t="shared" si="1"/>
        <v>4483055.9594939481</v>
      </c>
      <c r="M36" s="2">
        <f t="shared" si="2"/>
        <v>14132618.555276938</v>
      </c>
      <c r="O36" s="2">
        <f>B36-'Dagens modell'!B36</f>
        <v>-8.4664049791172147E-4</v>
      </c>
      <c r="P36" s="2">
        <f>C36-'Dagens modell'!C36</f>
        <v>-620438.57596172078</v>
      </c>
      <c r="Q36" s="2">
        <f>D36-'Dagens modell'!D36</f>
        <v>-1617738.6122961759</v>
      </c>
      <c r="R36" s="2">
        <f>E36-'Dagens modell'!E36</f>
        <v>6178812.8214949127</v>
      </c>
      <c r="S36" s="2">
        <f>F36-'Dagens modell'!F36</f>
        <v>-837642.92516174249</v>
      </c>
      <c r="T36" s="2">
        <f>G36-'Dagens modell'!G36</f>
        <v>3102992.7072286336</v>
      </c>
      <c r="U36" s="2">
        <f>H36-'Dagens modell'!H36</f>
        <v>309556.01801212237</v>
      </c>
      <c r="V36" s="2">
        <f>I36-'Dagens modell'!I36</f>
        <v>-140921.93581226061</v>
      </c>
      <c r="W36" s="2">
        <f>J36-'Dagens modell'!J36</f>
        <v>474760.46934994496</v>
      </c>
      <c r="X36" s="2">
        <f>K36-'Dagens modell'!K36</f>
        <v>-631007.87275249267</v>
      </c>
      <c r="Y36" s="2">
        <f>L36-'Dagens modell'!L36</f>
        <v>12386.678797313944</v>
      </c>
      <c r="Z36" s="2">
        <f>M36-'Dagens modell'!M36</f>
        <v>3115379.3860259466</v>
      </c>
      <c r="AB36" s="16" t="s">
        <v>107</v>
      </c>
      <c r="AC36" s="9">
        <f t="shared" si="3"/>
        <v>9.6495625957829905</v>
      </c>
      <c r="AD36" s="10">
        <f t="shared" si="4"/>
        <v>4.4830559594939485</v>
      </c>
      <c r="AE36" s="11">
        <f t="shared" si="5"/>
        <v>14.132618555276938</v>
      </c>
      <c r="AF36" s="4"/>
      <c r="AG36" s="9">
        <f t="shared" si="6"/>
        <v>3.1029927072286334</v>
      </c>
      <c r="AH36" s="10">
        <f t="shared" si="7"/>
        <v>1.2386678797313944E-2</v>
      </c>
      <c r="AI36" s="17">
        <f t="shared" si="8"/>
        <v>3.1153793860259476</v>
      </c>
      <c r="AK36" s="4">
        <f t="shared" si="9"/>
        <v>3.1153793860259476</v>
      </c>
      <c r="AL36" s="24">
        <f>AK36/'Dagens modell'!M36*1000000</f>
        <v>0.28277314653574387</v>
      </c>
    </row>
    <row r="37" spans="1:38" x14ac:dyDescent="0.25">
      <c r="A37" s="4" t="s">
        <v>48</v>
      </c>
      <c r="B37" s="2">
        <v>12874.403873890471</v>
      </c>
      <c r="C37" s="2">
        <v>0</v>
      </c>
      <c r="D37" s="2">
        <v>0</v>
      </c>
      <c r="E37" s="2">
        <v>1431263.7140254336</v>
      </c>
      <c r="F37" s="2">
        <v>0</v>
      </c>
      <c r="G37" s="2">
        <f t="shared" si="0"/>
        <v>1444138.117899324</v>
      </c>
      <c r="H37" s="2">
        <v>447173.41714062635</v>
      </c>
      <c r="I37" s="2">
        <v>140081.82273776308</v>
      </c>
      <c r="J37" s="2">
        <v>323772.03417538496</v>
      </c>
      <c r="K37" s="2">
        <v>0</v>
      </c>
      <c r="L37" s="2">
        <f t="shared" si="1"/>
        <v>911027.27405377431</v>
      </c>
      <c r="M37" s="2">
        <f t="shared" si="2"/>
        <v>2355165.3919530986</v>
      </c>
      <c r="O37" s="2">
        <f>B37-'Dagens modell'!B37</f>
        <v>-4.6862980525474995E-5</v>
      </c>
      <c r="P37" s="2">
        <f>C37-'Dagens modell'!C37</f>
        <v>-161534.30380068469</v>
      </c>
      <c r="Q37" s="2">
        <f>D37-'Dagens modell'!D37</f>
        <v>-1078492.4081974507</v>
      </c>
      <c r="R37" s="2">
        <f>E37-'Dagens modell'!E37</f>
        <v>687790.07162380114</v>
      </c>
      <c r="S37" s="2">
        <f>F37-'Dagens modell'!F37</f>
        <v>-321304.17005793564</v>
      </c>
      <c r="T37" s="2">
        <f>G37-'Dagens modell'!G37</f>
        <v>-873540.81047913269</v>
      </c>
      <c r="U37" s="2">
        <f>H37-'Dagens modell'!H37</f>
        <v>187173.41714062635</v>
      </c>
      <c r="V37" s="2">
        <f>I37-'Dagens modell'!I37</f>
        <v>43134.691197601234</v>
      </c>
      <c r="W37" s="2">
        <f>J37-'Dagens modell'!J37</f>
        <v>-354068.0340832214</v>
      </c>
      <c r="X37" s="2">
        <f>K37-'Dagens modell'!K37</f>
        <v>0</v>
      </c>
      <c r="Y37" s="2">
        <f>L37-'Dagens modell'!L37</f>
        <v>-123759.92574499385</v>
      </c>
      <c r="Z37" s="2">
        <f>M37-'Dagens modell'!M37</f>
        <v>-997300.73622412607</v>
      </c>
      <c r="AB37" s="16" t="s">
        <v>108</v>
      </c>
      <c r="AC37" s="9">
        <f t="shared" si="3"/>
        <v>1.444138117899324</v>
      </c>
      <c r="AD37" s="10">
        <f t="shared" si="4"/>
        <v>0.91102727405377426</v>
      </c>
      <c r="AE37" s="11">
        <f t="shared" si="5"/>
        <v>2.3551653919530984</v>
      </c>
      <c r="AF37" s="4"/>
      <c r="AG37" s="9">
        <f t="shared" si="6"/>
        <v>-0.87354081047913268</v>
      </c>
      <c r="AH37" s="10">
        <f t="shared" si="7"/>
        <v>-0.12375992574499385</v>
      </c>
      <c r="AI37" s="17">
        <f t="shared" si="8"/>
        <v>-0.99730073622412652</v>
      </c>
      <c r="AK37" s="4">
        <f t="shared" si="9"/>
        <v>0.99730073622412652</v>
      </c>
      <c r="AL37" s="24">
        <f>AK37/'Dagens modell'!M37*1000000</f>
        <v>0.29748271812260507</v>
      </c>
    </row>
    <row r="38" spans="1:38" x14ac:dyDescent="0.25">
      <c r="A38" s="4" t="s">
        <v>49</v>
      </c>
      <c r="B38" s="2">
        <v>329721.16654837527</v>
      </c>
      <c r="C38" s="2">
        <v>0</v>
      </c>
      <c r="D38" s="2">
        <v>0</v>
      </c>
      <c r="E38" s="2">
        <v>8855880.1583053302</v>
      </c>
      <c r="F38" s="2">
        <v>0</v>
      </c>
      <c r="G38" s="2">
        <f t="shared" si="0"/>
        <v>9185601.3248537052</v>
      </c>
      <c r="H38" s="2">
        <v>739556.01801212237</v>
      </c>
      <c r="I38" s="2">
        <v>1638280.3506803075</v>
      </c>
      <c r="J38" s="2">
        <v>2814644.4248920847</v>
      </c>
      <c r="K38" s="2">
        <v>0</v>
      </c>
      <c r="L38" s="2">
        <f t="shared" si="1"/>
        <v>5192480.7935845144</v>
      </c>
      <c r="M38" s="2">
        <f t="shared" si="2"/>
        <v>14378082.11843822</v>
      </c>
      <c r="O38" s="2">
        <f>B38-'Dagens modell'!B38</f>
        <v>-1.2001888826489449E-3</v>
      </c>
      <c r="P38" s="2">
        <f>C38-'Dagens modell'!C38</f>
        <v>-1053644.2088817388</v>
      </c>
      <c r="Q38" s="2">
        <f>D38-'Dagens modell'!D38</f>
        <v>-1617738.6122961759</v>
      </c>
      <c r="R38" s="2">
        <f>E38-'Dagens modell'!E38</f>
        <v>5884368.1184305307</v>
      </c>
      <c r="S38" s="2">
        <f>F38-'Dagens modell'!F38</f>
        <v>-930025.30197092018</v>
      </c>
      <c r="T38" s="2">
        <f>G38-'Dagens modell'!G38</f>
        <v>2282959.9940815065</v>
      </c>
      <c r="U38" s="2">
        <f>H38-'Dagens modell'!H38</f>
        <v>309556.01801212237</v>
      </c>
      <c r="V38" s="2">
        <f>I38-'Dagens modell'!I38</f>
        <v>793266.86997340829</v>
      </c>
      <c r="W38" s="2">
        <f>J38-'Dagens modell'!J38</f>
        <v>400142.65902358806</v>
      </c>
      <c r="X38" s="2">
        <f>K38-'Dagens modell'!K38</f>
        <v>-431978.81730671693</v>
      </c>
      <c r="Y38" s="2">
        <f>L38-'Dagens modell'!L38</f>
        <v>1070986.7297024019</v>
      </c>
      <c r="Z38" s="2">
        <f>M38-'Dagens modell'!M38</f>
        <v>3353946.7237839084</v>
      </c>
      <c r="AB38" s="16" t="s">
        <v>109</v>
      </c>
      <c r="AC38" s="9">
        <f t="shared" si="3"/>
        <v>9.185601324853705</v>
      </c>
      <c r="AD38" s="10">
        <f t="shared" si="4"/>
        <v>5.1924807935845143</v>
      </c>
      <c r="AE38" s="11">
        <f t="shared" si="5"/>
        <v>14.378082118438218</v>
      </c>
      <c r="AF38" s="4"/>
      <c r="AG38" s="9">
        <f t="shared" si="6"/>
        <v>2.2829599940815064</v>
      </c>
      <c r="AH38" s="10">
        <f t="shared" si="7"/>
        <v>1.0709867297024018</v>
      </c>
      <c r="AI38" s="17">
        <f t="shared" si="8"/>
        <v>3.353946723783908</v>
      </c>
      <c r="AK38" s="4">
        <f t="shared" si="9"/>
        <v>3.353946723783908</v>
      </c>
      <c r="AL38" s="24">
        <f>AK38/'Dagens modell'!M38*1000000</f>
        <v>0.3042367136936891</v>
      </c>
    </row>
    <row r="39" spans="1:38" x14ac:dyDescent="0.25">
      <c r="A39" s="4" t="s">
        <v>50</v>
      </c>
      <c r="B39" s="2">
        <v>237653.66393405048</v>
      </c>
      <c r="C39" s="2">
        <v>0</v>
      </c>
      <c r="D39" s="2">
        <v>0</v>
      </c>
      <c r="E39" s="2">
        <v>2961235.2703974494</v>
      </c>
      <c r="F39" s="2">
        <v>0</v>
      </c>
      <c r="G39" s="2">
        <f t="shared" si="0"/>
        <v>3198888.9343315</v>
      </c>
      <c r="H39" s="2">
        <v>756755.01178763586</v>
      </c>
      <c r="I39" s="2">
        <v>522833.27148220869</v>
      </c>
      <c r="J39" s="2">
        <v>935963.43350606505</v>
      </c>
      <c r="K39" s="2">
        <v>0</v>
      </c>
      <c r="L39" s="2">
        <f t="shared" si="1"/>
        <v>2215551.7167759095</v>
      </c>
      <c r="M39" s="2">
        <f t="shared" si="2"/>
        <v>5414440.65110741</v>
      </c>
      <c r="O39" s="2">
        <f>B39-'Dagens modell'!B39</f>
        <v>-8.6506211664527655E-4</v>
      </c>
      <c r="P39" s="2">
        <f>C39-'Dagens modell'!C39</f>
        <v>-561698.8291251082</v>
      </c>
      <c r="Q39" s="2">
        <f>D39-'Dagens modell'!D39</f>
        <v>-1078492.4081974507</v>
      </c>
      <c r="R39" s="2">
        <f>E39-'Dagens modell'!E39</f>
        <v>1743240.7044176131</v>
      </c>
      <c r="S39" s="2">
        <f>F39-'Dagens modell'!F39</f>
        <v>-430580.86311281082</v>
      </c>
      <c r="T39" s="2">
        <f>G39-'Dagens modell'!G39</f>
        <v>-327531.39688281901</v>
      </c>
      <c r="U39" s="2">
        <f>H39-'Dagens modell'!H39</f>
        <v>316755.01178763586</v>
      </c>
      <c r="V39" s="2">
        <f>I39-'Dagens modell'!I39</f>
        <v>163092.95777347189</v>
      </c>
      <c r="W39" s="2">
        <f>J39-'Dagens modell'!J39</f>
        <v>-216526.15627339948</v>
      </c>
      <c r="X39" s="2">
        <f>K39-'Dagens modell'!K39</f>
        <v>-827.33430280358664</v>
      </c>
      <c r="Y39" s="2">
        <f>L39-'Dagens modell'!L39</f>
        <v>262494.47898490471</v>
      </c>
      <c r="Z39" s="2">
        <f>M39-'Dagens modell'!M39</f>
        <v>-65036.917897913605</v>
      </c>
      <c r="AB39" s="16" t="s">
        <v>110</v>
      </c>
      <c r="AC39" s="9">
        <f t="shared" si="3"/>
        <v>3.1988889343314999</v>
      </c>
      <c r="AD39" s="10">
        <f t="shared" si="4"/>
        <v>2.2155517167759093</v>
      </c>
      <c r="AE39" s="11">
        <f t="shared" si="5"/>
        <v>5.4144406511074088</v>
      </c>
      <c r="AF39" s="4"/>
      <c r="AG39" s="9">
        <f t="shared" si="6"/>
        <v>-0.32753139688281901</v>
      </c>
      <c r="AH39" s="10">
        <f t="shared" si="7"/>
        <v>0.26249447898490469</v>
      </c>
      <c r="AI39" s="17">
        <f t="shared" si="8"/>
        <v>-6.5036917897914326E-2</v>
      </c>
      <c r="AK39" s="4">
        <f t="shared" si="9"/>
        <v>6.5036917897914326E-2</v>
      </c>
      <c r="AL39" s="24">
        <f>AK39/'Dagens modell'!M39*1000000</f>
        <v>1.1869182249380085E-2</v>
      </c>
    </row>
    <row r="40" spans="1:38" x14ac:dyDescent="0.25">
      <c r="A40" s="4" t="s">
        <v>51</v>
      </c>
      <c r="B40" s="2">
        <v>291931.09933540446</v>
      </c>
      <c r="C40" s="2">
        <v>0</v>
      </c>
      <c r="D40" s="2">
        <v>0</v>
      </c>
      <c r="E40" s="2">
        <v>6844451.5815855581</v>
      </c>
      <c r="F40" s="2">
        <v>0</v>
      </c>
      <c r="G40" s="2">
        <f t="shared" si="0"/>
        <v>7136382.6809209622</v>
      </c>
      <c r="H40" s="2">
        <v>550367.28358260053</v>
      </c>
      <c r="I40" s="2">
        <v>64573.033529675187</v>
      </c>
      <c r="J40" s="2">
        <v>2193264.9824942215</v>
      </c>
      <c r="K40" s="2">
        <v>0</v>
      </c>
      <c r="L40" s="2">
        <f t="shared" si="1"/>
        <v>2808205.2996064974</v>
      </c>
      <c r="M40" s="2">
        <f t="shared" si="2"/>
        <v>9944587.9805274606</v>
      </c>
      <c r="O40" s="2">
        <f>B40-'Dagens modell'!B40</f>
        <v>-1.0626326547935605E-3</v>
      </c>
      <c r="P40" s="2">
        <f>C40-'Dagens modell'!C40</f>
        <v>-936164.71520851355</v>
      </c>
      <c r="Q40" s="2">
        <f>D40-'Dagens modell'!D40</f>
        <v>-3774723.428691077</v>
      </c>
      <c r="R40" s="2">
        <f>E40-'Dagens modell'!E40</f>
        <v>4318424.4771763608</v>
      </c>
      <c r="S40" s="2">
        <f>F40-'Dagens modell'!F40</f>
        <v>-969941.38111212046</v>
      </c>
      <c r="T40" s="2">
        <f>G40-'Dagens modell'!G40</f>
        <v>-1362405.0488979835</v>
      </c>
      <c r="U40" s="2">
        <f>H40-'Dagens modell'!H40</f>
        <v>230367.28358260053</v>
      </c>
      <c r="V40" s="2">
        <f>I40-'Dagens modell'!I40</f>
        <v>-53092.63821864505</v>
      </c>
      <c r="W40" s="2">
        <f>J40-'Dagens modell'!J40</f>
        <v>176780.18160893908</v>
      </c>
      <c r="X40" s="2">
        <f>K40-'Dagens modell'!K40</f>
        <v>-130387.88612271116</v>
      </c>
      <c r="Y40" s="2">
        <f>L40-'Dagens modell'!L40</f>
        <v>223666.94085018383</v>
      </c>
      <c r="Z40" s="2">
        <f>M40-'Dagens modell'!M40</f>
        <v>-1138738.1080477983</v>
      </c>
      <c r="AB40" s="16" t="s">
        <v>111</v>
      </c>
      <c r="AC40" s="9">
        <f t="shared" si="3"/>
        <v>7.1363826809209625</v>
      </c>
      <c r="AD40" s="10">
        <f t="shared" si="4"/>
        <v>2.8082052996064975</v>
      </c>
      <c r="AE40" s="11">
        <f t="shared" si="5"/>
        <v>9.9445879805274604</v>
      </c>
      <c r="AF40" s="4"/>
      <c r="AG40" s="9">
        <f t="shared" si="6"/>
        <v>-1.3624050488979835</v>
      </c>
      <c r="AH40" s="10">
        <f t="shared" si="7"/>
        <v>0.22366694085018382</v>
      </c>
      <c r="AI40" s="17">
        <f t="shared" si="8"/>
        <v>-1.1387381080477996</v>
      </c>
      <c r="AK40" s="4">
        <f t="shared" si="9"/>
        <v>1.1387381080477996</v>
      </c>
      <c r="AL40" s="24">
        <f>AK40/'Dagens modell'!M40*1000000</f>
        <v>0.10274335510362867</v>
      </c>
    </row>
    <row r="41" spans="1:38" x14ac:dyDescent="0.25">
      <c r="A41" s="4" t="s">
        <v>52</v>
      </c>
      <c r="B41" s="2">
        <v>501832.85181634256</v>
      </c>
      <c r="C41" s="2">
        <v>0</v>
      </c>
      <c r="D41" s="2">
        <v>0</v>
      </c>
      <c r="E41" s="2">
        <v>4773271.0765610309</v>
      </c>
      <c r="F41" s="2">
        <v>0</v>
      </c>
      <c r="G41" s="2">
        <f t="shared" si="0"/>
        <v>5275103.9283773731</v>
      </c>
      <c r="H41" s="2">
        <v>756754.99603794375</v>
      </c>
      <c r="I41" s="2">
        <v>377023.19577003899</v>
      </c>
      <c r="J41" s="2">
        <v>1867819.6292171967</v>
      </c>
      <c r="K41" s="2">
        <v>0</v>
      </c>
      <c r="L41" s="2">
        <f t="shared" si="1"/>
        <v>3001597.8210251797</v>
      </c>
      <c r="M41" s="2">
        <f t="shared" si="2"/>
        <v>8276701.7494025528</v>
      </c>
      <c r="O41" s="2">
        <f>B41-'Dagens modell'!B41</f>
        <v>-1.8266774713993073E-3</v>
      </c>
      <c r="P41" s="2">
        <f>C41-'Dagens modell'!C41</f>
        <v>-429534.3987427298</v>
      </c>
      <c r="Q41" s="2">
        <f>D41-'Dagens modell'!D41</f>
        <v>-3774723.428691077</v>
      </c>
      <c r="R41" s="2">
        <f>E41-'Dagens modell'!E41</f>
        <v>2844027.7507070461</v>
      </c>
      <c r="S41" s="2">
        <f>F41-'Dagens modell'!F41</f>
        <v>-882903.97750740137</v>
      </c>
      <c r="T41" s="2">
        <f>G41-'Dagens modell'!G41</f>
        <v>-2243134.0560608394</v>
      </c>
      <c r="U41" s="2">
        <f>H41-'Dagens modell'!H41</f>
        <v>316754.99603794375</v>
      </c>
      <c r="V41" s="2">
        <f>I41-'Dagens modell'!I41</f>
        <v>52172.121940134966</v>
      </c>
      <c r="W41" s="2">
        <f>J41-'Dagens modell'!J41</f>
        <v>95102.111323476769</v>
      </c>
      <c r="X41" s="2">
        <f>K41-'Dagens modell'!K41</f>
        <v>0</v>
      </c>
      <c r="Y41" s="2">
        <f>L41-'Dagens modell'!L41</f>
        <v>464029.22930155601</v>
      </c>
      <c r="Z41" s="2">
        <f>M41-'Dagens modell'!M41</f>
        <v>-1779104.8267592825</v>
      </c>
      <c r="AB41" s="16" t="s">
        <v>112</v>
      </c>
      <c r="AC41" s="9">
        <f t="shared" si="3"/>
        <v>5.2751039283773729</v>
      </c>
      <c r="AD41" s="10">
        <f t="shared" si="4"/>
        <v>3.0015978210251797</v>
      </c>
      <c r="AE41" s="11">
        <f t="shared" si="5"/>
        <v>8.2767017494025517</v>
      </c>
      <c r="AF41" s="4"/>
      <c r="AG41" s="9">
        <f t="shared" si="6"/>
        <v>-2.2431340560608395</v>
      </c>
      <c r="AH41" s="10">
        <f t="shared" si="7"/>
        <v>0.46402922930155599</v>
      </c>
      <c r="AI41" s="17">
        <f t="shared" si="8"/>
        <v>-1.7791048267592835</v>
      </c>
      <c r="AK41" s="4">
        <f t="shared" si="9"/>
        <v>1.7791048267592835</v>
      </c>
      <c r="AL41" s="24">
        <f>AK41/'Dagens modell'!M41*1000000</f>
        <v>0.17692313523380673</v>
      </c>
    </row>
    <row r="42" spans="1:38" x14ac:dyDescent="0.25">
      <c r="A42" s="4" t="s">
        <v>53</v>
      </c>
      <c r="B42" s="2">
        <v>256602.13930162613</v>
      </c>
      <c r="C42" s="2">
        <v>0</v>
      </c>
      <c r="D42" s="2">
        <v>0</v>
      </c>
      <c r="E42" s="2">
        <v>9775591.2116236258</v>
      </c>
      <c r="F42" s="2">
        <v>0</v>
      </c>
      <c r="G42" s="2">
        <f t="shared" si="0"/>
        <v>10032193.350925252</v>
      </c>
      <c r="H42" s="2">
        <v>292382.61662118818</v>
      </c>
      <c r="I42" s="2">
        <v>375460.94495883712</v>
      </c>
      <c r="J42" s="2">
        <v>3950326.0991747249</v>
      </c>
      <c r="K42" s="2">
        <v>0</v>
      </c>
      <c r="L42" s="2">
        <f t="shared" si="1"/>
        <v>4618169.6607547505</v>
      </c>
      <c r="M42" s="2">
        <f t="shared" si="2"/>
        <v>14650363.011680003</v>
      </c>
      <c r="O42" s="2">
        <f>B42-'Dagens modell'!B42</f>
        <v>-9.3403481878340244E-4</v>
      </c>
      <c r="P42" s="2">
        <f>C42-'Dagens modell'!C42</f>
        <v>-1732822.5316800722</v>
      </c>
      <c r="Q42" s="2">
        <f>D42-'Dagens modell'!D42</f>
        <v>-2696231.0204936266</v>
      </c>
      <c r="R42" s="2">
        <f>E42-'Dagens modell'!E42</f>
        <v>6086010.2903934084</v>
      </c>
      <c r="S42" s="2">
        <f>F42-'Dagens modell'!F42</f>
        <v>-1088055.6007528966</v>
      </c>
      <c r="T42" s="2">
        <f>G42-'Dagens modell'!G42</f>
        <v>568901.13653277978</v>
      </c>
      <c r="U42" s="2">
        <f>H42-'Dagens modell'!H42</f>
        <v>122382.61662118818</v>
      </c>
      <c r="V42" s="2">
        <f>I42-'Dagens modell'!I42</f>
        <v>-327405.75870671135</v>
      </c>
      <c r="W42" s="2">
        <f>J42-'Dagens modell'!J42</f>
        <v>872782.40632458124</v>
      </c>
      <c r="X42" s="2">
        <f>K42-'Dagens modell'!K42</f>
        <v>-29508.256800185802</v>
      </c>
      <c r="Y42" s="2">
        <f>L42-'Dagens modell'!L42</f>
        <v>638251.00743887248</v>
      </c>
      <c r="Z42" s="2">
        <f>M42-'Dagens modell'!M42</f>
        <v>1207152.1439716537</v>
      </c>
      <c r="AB42" s="16" t="s">
        <v>113</v>
      </c>
      <c r="AC42" s="9">
        <f t="shared" si="3"/>
        <v>10.032193350925251</v>
      </c>
      <c r="AD42" s="10">
        <f t="shared" si="4"/>
        <v>4.6181696607547504</v>
      </c>
      <c r="AE42" s="11">
        <f t="shared" si="5"/>
        <v>14.650363011680001</v>
      </c>
      <c r="AF42" s="4"/>
      <c r="AG42" s="9">
        <f t="shared" si="6"/>
        <v>0.56890113653277974</v>
      </c>
      <c r="AH42" s="10">
        <f t="shared" si="7"/>
        <v>0.63825100743887242</v>
      </c>
      <c r="AI42" s="17">
        <f t="shared" si="8"/>
        <v>1.2071521439716522</v>
      </c>
      <c r="AK42" s="4">
        <f t="shared" si="9"/>
        <v>1.2071521439716522</v>
      </c>
      <c r="AL42" s="24">
        <f>AK42/'Dagens modell'!M42*1000000</f>
        <v>8.9796415145977262E-2</v>
      </c>
    </row>
    <row r="43" spans="1:38" x14ac:dyDescent="0.25">
      <c r="A43" s="4" t="s">
        <v>54</v>
      </c>
      <c r="B43" s="2">
        <v>81295.07849217653</v>
      </c>
      <c r="C43" s="2">
        <v>0</v>
      </c>
      <c r="D43" s="2">
        <v>0</v>
      </c>
      <c r="E43" s="2">
        <v>1205583.0240312465</v>
      </c>
      <c r="F43" s="2">
        <v>0</v>
      </c>
      <c r="G43" s="2">
        <f t="shared" si="0"/>
        <v>1286878.102523423</v>
      </c>
      <c r="H43" s="2">
        <v>189188.76592890627</v>
      </c>
      <c r="I43" s="2">
        <v>8332.0043264097021</v>
      </c>
      <c r="J43" s="2">
        <v>330343.61464727781</v>
      </c>
      <c r="K43" s="2">
        <v>0</v>
      </c>
      <c r="L43" s="2">
        <f t="shared" si="1"/>
        <v>527864.3849025938</v>
      </c>
      <c r="M43" s="2">
        <f t="shared" si="2"/>
        <v>1814742.4874260169</v>
      </c>
      <c r="O43" s="2">
        <f>B43-'Dagens modell'!B43</f>
        <v>-2.9591504426207393E-4</v>
      </c>
      <c r="P43" s="2">
        <f>C43-'Dagens modell'!C43</f>
        <v>-62410.981013900906</v>
      </c>
      <c r="Q43" s="2">
        <f>D43-'Dagens modell'!D43</f>
        <v>-1051530.0979925145</v>
      </c>
      <c r="R43" s="2">
        <f>E43-'Dagens modell'!E43</f>
        <v>662387.32271750446</v>
      </c>
      <c r="S43" s="2">
        <f>F43-'Dagens modell'!F43</f>
        <v>-314081.6660532786</v>
      </c>
      <c r="T43" s="2">
        <f>G43-'Dagens modell'!G43</f>
        <v>-765635.42263810476</v>
      </c>
      <c r="U43" s="2">
        <f>H43-'Dagens modell'!H43</f>
        <v>79188.765928906272</v>
      </c>
      <c r="V43" s="2">
        <f>I43-'Dagens modell'!I43</f>
        <v>3641.0140905002572</v>
      </c>
      <c r="W43" s="2">
        <f>J43-'Dagens modell'!J43</f>
        <v>-354340.93603694864</v>
      </c>
      <c r="X43" s="2">
        <f>K43-'Dagens modell'!K43</f>
        <v>-11830.880530166296</v>
      </c>
      <c r="Y43" s="2">
        <f>L43-'Dagens modell'!L43</f>
        <v>-283342.03654770844</v>
      </c>
      <c r="Z43" s="2">
        <f>M43-'Dagens modell'!M43</f>
        <v>-1048977.4591858131</v>
      </c>
      <c r="AB43" s="16" t="s">
        <v>114</v>
      </c>
      <c r="AC43" s="9">
        <f t="shared" si="3"/>
        <v>1.2868781025234231</v>
      </c>
      <c r="AD43" s="10">
        <f t="shared" si="4"/>
        <v>0.5278643849025938</v>
      </c>
      <c r="AE43" s="11">
        <f t="shared" si="5"/>
        <v>1.8147424874260167</v>
      </c>
      <c r="AF43" s="4"/>
      <c r="AG43" s="9">
        <f t="shared" si="6"/>
        <v>-0.7656354226381048</v>
      </c>
      <c r="AH43" s="10">
        <f t="shared" si="7"/>
        <v>-0.28334203654770845</v>
      </c>
      <c r="AI43" s="17">
        <f t="shared" si="8"/>
        <v>-1.0489774591858132</v>
      </c>
      <c r="AK43" s="4">
        <f t="shared" si="9"/>
        <v>1.0489774591858132</v>
      </c>
      <c r="AL43" s="24">
        <f>AK43/'Dagens modell'!M43*1000000</f>
        <v>0.36629889749760486</v>
      </c>
    </row>
    <row r="44" spans="1:38" x14ac:dyDescent="0.25">
      <c r="A44" s="4" t="s">
        <v>55</v>
      </c>
      <c r="B44" s="2">
        <v>-0.10643018447994233</v>
      </c>
      <c r="C44" s="2">
        <v>0</v>
      </c>
      <c r="D44" s="2">
        <v>0</v>
      </c>
      <c r="E44" s="2">
        <v>1396554.8733189949</v>
      </c>
      <c r="F44" s="2">
        <v>0</v>
      </c>
      <c r="G44" s="2">
        <f t="shared" si="0"/>
        <v>1396554.7668888103</v>
      </c>
      <c r="H44" s="2">
        <v>275183.6339164541</v>
      </c>
      <c r="I44" s="2">
        <v>5207.5027040060631</v>
      </c>
      <c r="J44" s="2">
        <v>201345.92390271547</v>
      </c>
      <c r="K44" s="2">
        <v>0</v>
      </c>
      <c r="L44" s="2">
        <f t="shared" si="1"/>
        <v>481737.06052317563</v>
      </c>
      <c r="M44" s="2">
        <f t="shared" si="2"/>
        <v>1878291.827411986</v>
      </c>
      <c r="O44" s="2">
        <f>B44-'Dagens modell'!B44</f>
        <v>3.8740712027252044E-10</v>
      </c>
      <c r="P44" s="2">
        <f>C44-'Dagens modell'!C44</f>
        <v>-132164.4303823784</v>
      </c>
      <c r="Q44" s="2">
        <f>D44-'Dagens modell'!D44</f>
        <v>-1078492.4081974507</v>
      </c>
      <c r="R44" s="2">
        <f>E44-'Dagens modell'!E44</f>
        <v>547306.42320646124</v>
      </c>
      <c r="S44" s="2">
        <f>F44-'Dagens modell'!F44</f>
        <v>-252389.76009754406</v>
      </c>
      <c r="T44" s="2">
        <f>G44-'Dagens modell'!G44</f>
        <v>-915740.1754709119</v>
      </c>
      <c r="U44" s="2">
        <f>H44-'Dagens modell'!H44</f>
        <v>115183.6339164541</v>
      </c>
      <c r="V44" s="2">
        <f>I44-'Dagens modell'!I44</f>
        <v>321.05454160455884</v>
      </c>
      <c r="W44" s="2">
        <f>J44-'Dagens modell'!J44</f>
        <v>-333192.5768709823</v>
      </c>
      <c r="X44" s="2">
        <f>K44-'Dagens modell'!K44</f>
        <v>-6949.6081435870792</v>
      </c>
      <c r="Y44" s="2">
        <f>L44-'Dagens modell'!L44</f>
        <v>-224637.49655651068</v>
      </c>
      <c r="Z44" s="2">
        <f>M44-'Dagens modell'!M44</f>
        <v>-1140377.6720274226</v>
      </c>
      <c r="AB44" s="16" t="s">
        <v>115</v>
      </c>
      <c r="AC44" s="9">
        <f t="shared" si="3"/>
        <v>1.3965547668888103</v>
      </c>
      <c r="AD44" s="10">
        <f t="shared" si="4"/>
        <v>0.48173706052317561</v>
      </c>
      <c r="AE44" s="11">
        <f t="shared" si="5"/>
        <v>1.878291827411986</v>
      </c>
      <c r="AF44" s="4"/>
      <c r="AG44" s="9">
        <f t="shared" si="6"/>
        <v>-0.91574017547091191</v>
      </c>
      <c r="AH44" s="10">
        <f t="shared" si="7"/>
        <v>-0.22463749655651069</v>
      </c>
      <c r="AI44" s="17">
        <f t="shared" si="8"/>
        <v>-1.1403776720274226</v>
      </c>
      <c r="AK44" s="4">
        <f t="shared" si="9"/>
        <v>1.1403776720274226</v>
      </c>
      <c r="AL44" s="24">
        <f>AK44/'Dagens modell'!M44*1000000</f>
        <v>0.377774934367343</v>
      </c>
    </row>
    <row r="45" spans="1:38" x14ac:dyDescent="0.25">
      <c r="A45" s="4" t="s">
        <v>56</v>
      </c>
      <c r="B45" s="2">
        <v>36156.823718720218</v>
      </c>
      <c r="C45" s="2">
        <v>0</v>
      </c>
      <c r="D45" s="2">
        <v>0</v>
      </c>
      <c r="E45" s="2">
        <v>1842351.122729966</v>
      </c>
      <c r="F45" s="2">
        <v>0</v>
      </c>
      <c r="G45" s="2">
        <f t="shared" si="0"/>
        <v>1878507.9464486861</v>
      </c>
      <c r="H45" s="2">
        <v>567566.27735811402</v>
      </c>
      <c r="I45" s="2">
        <v>192677.60004822433</v>
      </c>
      <c r="J45" s="2">
        <v>409750.21201598243</v>
      </c>
      <c r="K45" s="2">
        <v>0</v>
      </c>
      <c r="L45" s="2">
        <f t="shared" si="1"/>
        <v>1169994.0894223207</v>
      </c>
      <c r="M45" s="2">
        <f t="shared" si="2"/>
        <v>3048502.0358710065</v>
      </c>
      <c r="O45" s="2">
        <f>B45-'Dagens modell'!B45</f>
        <v>-1.316112611675635E-4</v>
      </c>
      <c r="P45" s="2">
        <f>C45-'Dagens modell'!C45</f>
        <v>-282685.03165119822</v>
      </c>
      <c r="Q45" s="2">
        <f>D45-'Dagens modell'!D45</f>
        <v>-1078492.4081974507</v>
      </c>
      <c r="R45" s="2">
        <f>E45-'Dagens modell'!E45</f>
        <v>926680.5961944625</v>
      </c>
      <c r="S45" s="2">
        <f>F45-'Dagens modell'!F45</f>
        <v>-348990.38069494511</v>
      </c>
      <c r="T45" s="2">
        <f>G45-'Dagens modell'!G45</f>
        <v>-783487.22448074305</v>
      </c>
      <c r="U45" s="2">
        <f>H45-'Dagens modell'!H45</f>
        <v>237566.27735811402</v>
      </c>
      <c r="V45" s="2">
        <f>I45-'Dagens modell'!I45</f>
        <v>26147.446676889056</v>
      </c>
      <c r="W45" s="2">
        <f>J45-'Dagens modell'!J45</f>
        <v>-352797.74820401269</v>
      </c>
      <c r="X45" s="2">
        <f>K45-'Dagens modell'!K45</f>
        <v>0</v>
      </c>
      <c r="Y45" s="2">
        <f>L45-'Dagens modell'!L45</f>
        <v>-89084.024169009645</v>
      </c>
      <c r="Z45" s="2">
        <f>M45-'Dagens modell'!M45</f>
        <v>-872571.2486497527</v>
      </c>
      <c r="AB45" s="16" t="s">
        <v>116</v>
      </c>
      <c r="AC45" s="9">
        <f t="shared" si="3"/>
        <v>1.878507946448686</v>
      </c>
      <c r="AD45" s="10">
        <f t="shared" si="4"/>
        <v>1.1699940894223206</v>
      </c>
      <c r="AE45" s="11">
        <f t="shared" si="5"/>
        <v>3.0485020358710067</v>
      </c>
      <c r="AF45" s="4"/>
      <c r="AG45" s="9">
        <f t="shared" si="6"/>
        <v>-0.78348722448074304</v>
      </c>
      <c r="AH45" s="10">
        <f t="shared" si="7"/>
        <v>-8.9084024169009651E-2</v>
      </c>
      <c r="AI45" s="17">
        <f t="shared" si="8"/>
        <v>-0.87257124864975266</v>
      </c>
      <c r="AK45" s="4">
        <f t="shared" si="9"/>
        <v>0.87257124864975266</v>
      </c>
      <c r="AL45" s="24">
        <f>AK45/'Dagens modell'!M45*1000000</f>
        <v>0.22253377719167008</v>
      </c>
    </row>
    <row r="46" spans="1:38" x14ac:dyDescent="0.25">
      <c r="A46" s="4" t="s">
        <v>57</v>
      </c>
      <c r="B46" s="2">
        <v>10672.056140928871</v>
      </c>
      <c r="C46" s="2">
        <v>0</v>
      </c>
      <c r="D46" s="2">
        <v>0</v>
      </c>
      <c r="E46" s="2">
        <v>5047426.9829004984</v>
      </c>
      <c r="F46" s="2">
        <v>0</v>
      </c>
      <c r="G46" s="2">
        <f t="shared" si="0"/>
        <v>5058099.039041427</v>
      </c>
      <c r="H46" s="2">
        <v>567566.2616084218</v>
      </c>
      <c r="I46" s="2">
        <v>190594.59896662191</v>
      </c>
      <c r="J46" s="2">
        <v>1661879.68378089</v>
      </c>
      <c r="K46" s="2">
        <v>0</v>
      </c>
      <c r="L46" s="2">
        <f t="shared" si="1"/>
        <v>2420040.5443559336</v>
      </c>
      <c r="M46" s="2">
        <f t="shared" si="2"/>
        <v>7478139.5833973605</v>
      </c>
      <c r="O46" s="2">
        <f>B46-'Dagens modell'!B46</f>
        <v>-3.8846410461701453E-5</v>
      </c>
      <c r="P46" s="2">
        <f>C46-'Dagens modell'!C46</f>
        <v>-675507.08862104511</v>
      </c>
      <c r="Q46" s="2">
        <f>D46-'Dagens modell'!D46</f>
        <v>-3235477.2245923514</v>
      </c>
      <c r="R46" s="2">
        <f>E46-'Dagens modell'!E46</f>
        <v>2530974.2391358293</v>
      </c>
      <c r="S46" s="2">
        <f>F46-'Dagens modell'!F46</f>
        <v>-1006773.1271925725</v>
      </c>
      <c r="T46" s="2">
        <f>G46-'Dagens modell'!G46</f>
        <v>-2386783.2013089862</v>
      </c>
      <c r="U46" s="2">
        <f>H46-'Dagens modell'!H46</f>
        <v>237566.2616084218</v>
      </c>
      <c r="V46" s="2">
        <f>I46-'Dagens modell'!I46</f>
        <v>-190450.62872974947</v>
      </c>
      <c r="W46" s="2">
        <f>J46-'Dagens modell'!J46</f>
        <v>62496.75138123217</v>
      </c>
      <c r="X46" s="2">
        <f>K46-'Dagens modell'!K46</f>
        <v>-83643.498013990829</v>
      </c>
      <c r="Y46" s="2">
        <f>L46-'Dagens modell'!L46</f>
        <v>25968.886245913338</v>
      </c>
      <c r="Z46" s="2">
        <f>M46-'Dagens modell'!M46</f>
        <v>-2360814.3150630724</v>
      </c>
      <c r="AB46" s="16" t="s">
        <v>117</v>
      </c>
      <c r="AC46" s="9">
        <f t="shared" si="3"/>
        <v>5.0580990390414273</v>
      </c>
      <c r="AD46" s="10">
        <f t="shared" si="4"/>
        <v>2.4200405443559334</v>
      </c>
      <c r="AE46" s="11">
        <f t="shared" si="5"/>
        <v>7.4781395833973612</v>
      </c>
      <c r="AF46" s="4"/>
      <c r="AG46" s="9">
        <f t="shared" si="6"/>
        <v>-2.3867832013089862</v>
      </c>
      <c r="AH46" s="10">
        <f t="shared" si="7"/>
        <v>2.5968886245913338E-2</v>
      </c>
      <c r="AI46" s="17">
        <f t="shared" si="8"/>
        <v>-2.3608143150630729</v>
      </c>
      <c r="AK46" s="4">
        <f t="shared" si="9"/>
        <v>2.3608143150630729</v>
      </c>
      <c r="AL46" s="24">
        <f>AK46/'Dagens modell'!M46*1000000</f>
        <v>0.23994566286487889</v>
      </c>
    </row>
    <row r="47" spans="1:38" x14ac:dyDescent="0.25">
      <c r="A47" s="4" t="s">
        <v>58</v>
      </c>
      <c r="B47" s="2">
        <v>58295.344680708768</v>
      </c>
      <c r="C47" s="2">
        <v>0</v>
      </c>
      <c r="D47" s="2">
        <v>0</v>
      </c>
      <c r="E47" s="2">
        <v>867135.21444229956</v>
      </c>
      <c r="F47" s="2">
        <v>0</v>
      </c>
      <c r="G47" s="2">
        <f t="shared" si="0"/>
        <v>925430.55912300828</v>
      </c>
      <c r="H47" s="2">
        <v>292382.62769196765</v>
      </c>
      <c r="I47" s="2">
        <v>0</v>
      </c>
      <c r="J47" s="2">
        <v>208769.375917261</v>
      </c>
      <c r="K47" s="2">
        <v>0</v>
      </c>
      <c r="L47" s="2">
        <f t="shared" si="1"/>
        <v>501152.00360922865</v>
      </c>
      <c r="M47" s="2">
        <f t="shared" si="2"/>
        <v>1426582.5627322369</v>
      </c>
      <c r="O47" s="2">
        <f>B47-'Dagens modell'!B47</f>
        <v>-2.1219574409769848E-4</v>
      </c>
      <c r="P47" s="2">
        <f>C47-'Dagens modell'!C47</f>
        <v>-128493.19620509011</v>
      </c>
      <c r="Q47" s="2">
        <f>D47-'Dagens modell'!D47</f>
        <v>-1078492.4081974507</v>
      </c>
      <c r="R47" s="2">
        <f>E47-'Dagens modell'!E47</f>
        <v>417296.61240439274</v>
      </c>
      <c r="S47" s="2">
        <f>F47-'Dagens modell'!F47</f>
        <v>-270094.3893135534</v>
      </c>
      <c r="T47" s="2">
        <f>G47-'Dagens modell'!G47</f>
        <v>-1059783.3815238974</v>
      </c>
      <c r="U47" s="2">
        <f>H47-'Dagens modell'!H47</f>
        <v>122382.62769196765</v>
      </c>
      <c r="V47" s="2">
        <f>I47-'Dagens modell'!I47</f>
        <v>-9.9999999999999995E-8</v>
      </c>
      <c r="W47" s="2">
        <f>J47-'Dagens modell'!J47</f>
        <v>-335533.92324812955</v>
      </c>
      <c r="X47" s="2">
        <f>K47-'Dagens modell'!K47</f>
        <v>0</v>
      </c>
      <c r="Y47" s="2">
        <f>L47-'Dagens modell'!L47</f>
        <v>-213151.2955562619</v>
      </c>
      <c r="Z47" s="2">
        <f>M47-'Dagens modell'!M47</f>
        <v>-1272934.6770801595</v>
      </c>
      <c r="AB47" s="16" t="s">
        <v>118</v>
      </c>
      <c r="AC47" s="9">
        <f t="shared" si="3"/>
        <v>0.92543055912300831</v>
      </c>
      <c r="AD47" s="10">
        <f t="shared" si="4"/>
        <v>0.50115200360922862</v>
      </c>
      <c r="AE47" s="11">
        <f t="shared" si="5"/>
        <v>1.426582562732237</v>
      </c>
      <c r="AF47" s="4"/>
      <c r="AG47" s="9">
        <f t="shared" si="6"/>
        <v>-1.0597833815238975</v>
      </c>
      <c r="AH47" s="10">
        <f t="shared" si="7"/>
        <v>-0.21315129555626192</v>
      </c>
      <c r="AI47" s="17">
        <f t="shared" si="8"/>
        <v>-1.2729346770801595</v>
      </c>
      <c r="AK47" s="4">
        <f t="shared" si="9"/>
        <v>1.2729346770801595</v>
      </c>
      <c r="AL47" s="24">
        <f>AK47/'Dagens modell'!M47*1000000</f>
        <v>0.47154159947821722</v>
      </c>
    </row>
    <row r="48" spans="1:38" x14ac:dyDescent="0.25">
      <c r="A48" s="4" t="s">
        <v>59</v>
      </c>
      <c r="B48" s="2">
        <v>0.34035472146008067</v>
      </c>
      <c r="C48" s="2">
        <v>0</v>
      </c>
      <c r="D48" s="2">
        <v>0</v>
      </c>
      <c r="E48" s="2">
        <v>2108745.1364220013</v>
      </c>
      <c r="F48" s="2">
        <v>0</v>
      </c>
      <c r="G48" s="2">
        <f t="shared" si="0"/>
        <v>2108745.4767767228</v>
      </c>
      <c r="H48" s="2">
        <v>361178.5334033863</v>
      </c>
      <c r="I48" s="2">
        <v>43743.022713650927</v>
      </c>
      <c r="J48" s="2">
        <v>677420.42031094932</v>
      </c>
      <c r="K48" s="2">
        <v>0</v>
      </c>
      <c r="L48" s="2">
        <f t="shared" si="1"/>
        <v>1082341.9764279865</v>
      </c>
      <c r="M48" s="2">
        <f t="shared" si="2"/>
        <v>3191087.4532047091</v>
      </c>
      <c r="O48" s="2">
        <f>B48-'Dagens modell'!B48</f>
        <v>-1.2388951531328019E-9</v>
      </c>
      <c r="P48" s="2">
        <f>C48-'Dagens modell'!C48</f>
        <v>-187232.94304170273</v>
      </c>
      <c r="Q48" s="2">
        <f>D48-'Dagens modell'!D48</f>
        <v>-1078492.4081974507</v>
      </c>
      <c r="R48" s="2">
        <f>E48-'Dagens modell'!E48</f>
        <v>1176904.7100031704</v>
      </c>
      <c r="S48" s="2">
        <f>F48-'Dagens modell'!F48</f>
        <v>-374942.38414135179</v>
      </c>
      <c r="T48" s="2">
        <f>G48-'Dagens modell'!G48</f>
        <v>-463763.02537733596</v>
      </c>
      <c r="U48" s="2">
        <f>H48-'Dagens modell'!H48</f>
        <v>151178.5334033863</v>
      </c>
      <c r="V48" s="2">
        <f>I48-'Dagens modell'!I48</f>
        <v>10710.633136392753</v>
      </c>
      <c r="W48" s="2">
        <f>J48-'Dagens modell'!J48</f>
        <v>-303055.00329406478</v>
      </c>
      <c r="X48" s="2">
        <f>K48-'Dagens modell'!K48</f>
        <v>-7390.853105094644</v>
      </c>
      <c r="Y48" s="2">
        <f>L48-'Dagens modell'!L48</f>
        <v>-148556.68985938048</v>
      </c>
      <c r="Z48" s="2">
        <f>M48-'Dagens modell'!M48</f>
        <v>-612319.7152367169</v>
      </c>
      <c r="AB48" s="16" t="s">
        <v>119</v>
      </c>
      <c r="AC48" s="9">
        <f t="shared" si="3"/>
        <v>2.1087454767767229</v>
      </c>
      <c r="AD48" s="10">
        <f t="shared" si="4"/>
        <v>1.0823419764279865</v>
      </c>
      <c r="AE48" s="11">
        <f t="shared" si="5"/>
        <v>3.1910874532047093</v>
      </c>
      <c r="AF48" s="4"/>
      <c r="AG48" s="9">
        <f t="shared" si="6"/>
        <v>-0.46376302537733594</v>
      </c>
      <c r="AH48" s="10">
        <f t="shared" si="7"/>
        <v>-0.14855668985938048</v>
      </c>
      <c r="AI48" s="17">
        <f t="shared" si="8"/>
        <v>-0.61231971523671636</v>
      </c>
      <c r="AK48" s="4">
        <f t="shared" si="9"/>
        <v>0.61231971523671636</v>
      </c>
      <c r="AL48" s="24">
        <f>AK48/'Dagens modell'!M48*1000000</f>
        <v>0.16099241761897265</v>
      </c>
    </row>
    <row r="49" spans="1:38" x14ac:dyDescent="0.25">
      <c r="A49" s="4" t="s">
        <v>60</v>
      </c>
      <c r="B49" s="2">
        <v>360474.66281419632</v>
      </c>
      <c r="C49" s="2">
        <v>0</v>
      </c>
      <c r="D49" s="2">
        <v>0</v>
      </c>
      <c r="E49" s="2">
        <v>6929759.1753049707</v>
      </c>
      <c r="F49" s="2">
        <v>0</v>
      </c>
      <c r="G49" s="2">
        <f t="shared" si="0"/>
        <v>7290233.8381191669</v>
      </c>
      <c r="H49" s="2">
        <v>481571.37787118176</v>
      </c>
      <c r="I49" s="2">
        <v>761336.89532568643</v>
      </c>
      <c r="J49" s="2">
        <v>2142213.5379023873</v>
      </c>
      <c r="K49" s="2">
        <v>0</v>
      </c>
      <c r="L49" s="2">
        <f t="shared" si="1"/>
        <v>3385121.8110992555</v>
      </c>
      <c r="M49" s="2">
        <f t="shared" si="2"/>
        <v>10675355.649218421</v>
      </c>
      <c r="O49" s="2">
        <f>B49-'Dagens modell'!B49</f>
        <v>-1.3121319934725761E-3</v>
      </c>
      <c r="P49" s="2">
        <f>C49-'Dagens modell'!C49</f>
        <v>-756274.24052138743</v>
      </c>
      <c r="Q49" s="2">
        <f>D49-'Dagens modell'!D49</f>
        <v>-1078492.4081974507</v>
      </c>
      <c r="R49" s="2">
        <f>E49-'Dagens modell'!E49</f>
        <v>4331016.5222400036</v>
      </c>
      <c r="S49" s="2">
        <f>F49-'Dagens modell'!F49</f>
        <v>-615685.74850541272</v>
      </c>
      <c r="T49" s="2">
        <f>G49-'Dagens modell'!G49</f>
        <v>1880564.1237036204</v>
      </c>
      <c r="U49" s="2">
        <f>H49-'Dagens modell'!H49</f>
        <v>201571.37787118176</v>
      </c>
      <c r="V49" s="2">
        <f>I49-'Dagens modell'!I49</f>
        <v>336557.95657671662</v>
      </c>
      <c r="W49" s="2">
        <f>J49-'Dagens modell'!J49</f>
        <v>161982.23119590036</v>
      </c>
      <c r="X49" s="2">
        <f>K49-'Dagens modell'!K49</f>
        <v>-40566.958647735773</v>
      </c>
      <c r="Y49" s="2">
        <f>L49-'Dagens modell'!L49</f>
        <v>659544.60699606268</v>
      </c>
      <c r="Z49" s="2">
        <f>M49-'Dagens modell'!M49</f>
        <v>2540108.7306996826</v>
      </c>
      <c r="AB49" s="16" t="s">
        <v>120</v>
      </c>
      <c r="AC49" s="9">
        <f t="shared" si="3"/>
        <v>7.2902338381191667</v>
      </c>
      <c r="AD49" s="10">
        <f t="shared" si="4"/>
        <v>3.3851218110992556</v>
      </c>
      <c r="AE49" s="11">
        <f t="shared" si="5"/>
        <v>10.675355649218423</v>
      </c>
      <c r="AF49" s="4"/>
      <c r="AG49" s="9">
        <f t="shared" si="6"/>
        <v>1.8805641237036204</v>
      </c>
      <c r="AH49" s="10">
        <f t="shared" si="7"/>
        <v>0.65954460699606265</v>
      </c>
      <c r="AI49" s="17">
        <f t="shared" si="8"/>
        <v>2.540108730699683</v>
      </c>
      <c r="AK49" s="4">
        <f t="shared" si="9"/>
        <v>2.540108730699683</v>
      </c>
      <c r="AL49" s="24">
        <f>AK49/'Dagens modell'!M49*1000000</f>
        <v>0.31223498882590578</v>
      </c>
    </row>
    <row r="50" spans="1:38" x14ac:dyDescent="0.25">
      <c r="A50" s="4" t="s">
        <v>61</v>
      </c>
      <c r="B50" s="2">
        <v>0</v>
      </c>
      <c r="C50" s="2">
        <v>0</v>
      </c>
      <c r="D50" s="2">
        <v>0</v>
      </c>
      <c r="E50" s="2">
        <v>209717.55228531884</v>
      </c>
      <c r="F50" s="2">
        <v>0</v>
      </c>
      <c r="G50" s="2">
        <f t="shared" si="0"/>
        <v>209717.55228531884</v>
      </c>
      <c r="H50" s="2">
        <v>361178.5334033863</v>
      </c>
      <c r="I50" s="2">
        <v>46867.524336054565</v>
      </c>
      <c r="J50" s="2">
        <v>48678.373865872571</v>
      </c>
      <c r="K50" s="2">
        <v>0</v>
      </c>
      <c r="L50" s="2">
        <f t="shared" si="1"/>
        <v>456724.43160531344</v>
      </c>
      <c r="M50" s="2">
        <f t="shared" si="2"/>
        <v>666441.98389063228</v>
      </c>
      <c r="O50" s="2">
        <f>B50-'Dagens modell'!B50</f>
        <v>0</v>
      </c>
      <c r="P50" s="2">
        <f>C50-'Dagens modell'!C50</f>
        <v>-66082.2151911892</v>
      </c>
      <c r="Q50" s="2">
        <f>D50-'Dagens modell'!D50</f>
        <v>-840744.74843481253</v>
      </c>
      <c r="R50" s="2">
        <f>E50-'Dagens modell'!E50</f>
        <v>209717.55228531884</v>
      </c>
      <c r="S50" s="2">
        <f>F50-'Dagens modell'!F50</f>
        <v>-135283.87566426198</v>
      </c>
      <c r="T50" s="2">
        <f>G50-'Dagens modell'!G50</f>
        <v>-832393.28700494487</v>
      </c>
      <c r="U50" s="2">
        <f>H50-'Dagens modell'!H50</f>
        <v>151178.5334033863</v>
      </c>
      <c r="V50" s="2">
        <f>I50-'Dagens modell'!I50</f>
        <v>30644.516437113569</v>
      </c>
      <c r="W50" s="2">
        <f>J50-'Dagens modell'!J50</f>
        <v>-214152.02925777488</v>
      </c>
      <c r="X50" s="2">
        <f>K50-'Dagens modell'!K50</f>
        <v>-1075.5345936512808</v>
      </c>
      <c r="Y50" s="2">
        <f>L50-'Dagens modell'!L50</f>
        <v>-33404.514010926301</v>
      </c>
      <c r="Z50" s="2">
        <f>M50-'Dagens modell'!M50</f>
        <v>-865797.80101587123</v>
      </c>
      <c r="AB50" s="16" t="s">
        <v>121</v>
      </c>
      <c r="AC50" s="9">
        <f t="shared" si="3"/>
        <v>0.20971755228531885</v>
      </c>
      <c r="AD50" s="10">
        <f t="shared" si="4"/>
        <v>0.45672443160531345</v>
      </c>
      <c r="AE50" s="11">
        <f t="shared" si="5"/>
        <v>0.66644198389063236</v>
      </c>
      <c r="AF50" s="4"/>
      <c r="AG50" s="9">
        <f t="shared" si="6"/>
        <v>-0.83239328700494486</v>
      </c>
      <c r="AH50" s="10">
        <f t="shared" si="7"/>
        <v>-3.3404514010926298E-2</v>
      </c>
      <c r="AI50" s="17">
        <f t="shared" si="8"/>
        <v>-0.86579780101587112</v>
      </c>
      <c r="AK50" s="4">
        <f t="shared" si="9"/>
        <v>0.86579780101587112</v>
      </c>
      <c r="AL50" s="24">
        <f>AK50/'Dagens modell'!M50*1000000</f>
        <v>0.5650537269326299</v>
      </c>
    </row>
    <row r="51" spans="1:38" x14ac:dyDescent="0.25">
      <c r="A51" s="4" t="s">
        <v>62</v>
      </c>
      <c r="B51" s="2">
        <v>17533.910010751351</v>
      </c>
      <c r="C51" s="2">
        <v>0</v>
      </c>
      <c r="D51" s="2">
        <v>0</v>
      </c>
      <c r="E51" s="2">
        <v>9640270.6681099162</v>
      </c>
      <c r="F51" s="2">
        <v>0</v>
      </c>
      <c r="G51" s="2">
        <f t="shared" si="0"/>
        <v>9657804.5781206675</v>
      </c>
      <c r="H51" s="2">
        <v>601964.20658928505</v>
      </c>
      <c r="I51" s="2">
        <v>84882.294075298836</v>
      </c>
      <c r="J51" s="2">
        <v>2003358.476449986</v>
      </c>
      <c r="K51" s="2">
        <v>0</v>
      </c>
      <c r="L51" s="2">
        <f t="shared" si="1"/>
        <v>2690204.9771145699</v>
      </c>
      <c r="M51" s="2">
        <f t="shared" si="2"/>
        <v>12348009.555235237</v>
      </c>
      <c r="O51" s="2">
        <f>B51-'Dagens modell'!B51</f>
        <v>-6.3823637901805341E-5</v>
      </c>
      <c r="P51" s="2">
        <f>C51-'Dagens modell'!C51</f>
        <v>-1185808.6392641172</v>
      </c>
      <c r="Q51" s="2">
        <f>D51-'Dagens modell'!D51</f>
        <v>-1078492.4081974507</v>
      </c>
      <c r="R51" s="2">
        <f>E51-'Dagens modell'!E51</f>
        <v>6224752.6572985658</v>
      </c>
      <c r="S51" s="2">
        <f>F51-'Dagens modell'!F51</f>
        <v>-450991.7899780685</v>
      </c>
      <c r="T51" s="2">
        <f>G51-'Dagens modell'!G51</f>
        <v>3509459.8197951056</v>
      </c>
      <c r="U51" s="2">
        <f>H51-'Dagens modell'!H51</f>
        <v>251964.20658928505</v>
      </c>
      <c r="V51" s="2">
        <f>I51-'Dagens modell'!I51</f>
        <v>-143608.02199401957</v>
      </c>
      <c r="W51" s="2">
        <f>J51-'Dagens modell'!J51</f>
        <v>125270.17970740236</v>
      </c>
      <c r="X51" s="2">
        <f>K51-'Dagens modell'!K51</f>
        <v>-240781.85992753293</v>
      </c>
      <c r="Y51" s="2">
        <f>L51-'Dagens modell'!L51</f>
        <v>-7155.4956248649396</v>
      </c>
      <c r="Z51" s="2">
        <f>M51-'Dagens modell'!M51</f>
        <v>3502304.3241702393</v>
      </c>
      <c r="AB51" s="16" t="s">
        <v>122</v>
      </c>
      <c r="AC51" s="9">
        <f t="shared" si="3"/>
        <v>9.6578045781206683</v>
      </c>
      <c r="AD51" s="10">
        <f t="shared" si="4"/>
        <v>2.6902049771145697</v>
      </c>
      <c r="AE51" s="11">
        <f t="shared" si="5"/>
        <v>12.348009555235238</v>
      </c>
      <c r="AF51" s="4"/>
      <c r="AG51" s="9">
        <f t="shared" si="6"/>
        <v>3.5094598197951057</v>
      </c>
      <c r="AH51" s="10">
        <f t="shared" si="7"/>
        <v>-7.1554956248649397E-3</v>
      </c>
      <c r="AI51" s="17">
        <f t="shared" si="8"/>
        <v>3.502304324170241</v>
      </c>
      <c r="AK51" s="4">
        <f t="shared" si="9"/>
        <v>3.502304324170241</v>
      </c>
      <c r="AL51" s="24">
        <f>AK51/'Dagens modell'!M51*1000000</f>
        <v>0.39593274167339321</v>
      </c>
    </row>
    <row r="52" spans="1:38" x14ac:dyDescent="0.25">
      <c r="A52" s="4" t="s">
        <v>63</v>
      </c>
      <c r="B52" s="2">
        <v>168762.467466995</v>
      </c>
      <c r="C52" s="2">
        <v>0</v>
      </c>
      <c r="D52" s="2">
        <v>0</v>
      </c>
      <c r="E52" s="2">
        <v>1529092.8515440042</v>
      </c>
      <c r="F52" s="2">
        <v>0</v>
      </c>
      <c r="G52" s="2">
        <f t="shared" si="0"/>
        <v>1697855.3190109991</v>
      </c>
      <c r="H52" s="2">
        <v>447173.39032015472</v>
      </c>
      <c r="I52" s="2">
        <v>113002.80867693156</v>
      </c>
      <c r="J52" s="2">
        <v>266818.33675231406</v>
      </c>
      <c r="K52" s="2">
        <v>0</v>
      </c>
      <c r="L52" s="2">
        <f t="shared" si="1"/>
        <v>826994.53574940027</v>
      </c>
      <c r="M52" s="2">
        <f t="shared" si="2"/>
        <v>2524849.8547603991</v>
      </c>
      <c r="O52" s="2">
        <f>B52-'Dagens modell'!B52</f>
        <v>-6.1429734341800213E-4</v>
      </c>
      <c r="P52" s="2">
        <f>C52-'Dagens modell'!C52</f>
        <v>-558027.59494781983</v>
      </c>
      <c r="Q52" s="2">
        <f>D52-'Dagens modell'!D52</f>
        <v>-1078492.4081974507</v>
      </c>
      <c r="R52" s="2">
        <f>E52-'Dagens modell'!E52</f>
        <v>641381.2909415114</v>
      </c>
      <c r="S52" s="2">
        <f>F52-'Dagens modell'!F52</f>
        <v>-286708.84180822806</v>
      </c>
      <c r="T52" s="2">
        <f>G52-'Dagens modell'!G52</f>
        <v>-1281847.5546262842</v>
      </c>
      <c r="U52" s="2">
        <f>H52-'Dagens modell'!H52</f>
        <v>187173.39032015472</v>
      </c>
      <c r="V52" s="2">
        <f>I52-'Dagens modell'!I52</f>
        <v>67265.653877689474</v>
      </c>
      <c r="W52" s="2">
        <f>J52-'Dagens modell'!J52</f>
        <v>-348522.03068155545</v>
      </c>
      <c r="X52" s="2">
        <f>K52-'Dagens modell'!K52</f>
        <v>0</v>
      </c>
      <c r="Y52" s="2">
        <f>L52-'Dagens modell'!L52</f>
        <v>-94082.986483711284</v>
      </c>
      <c r="Z52" s="2">
        <f>M52-'Dagens modell'!M52</f>
        <v>-1375930.5411099959</v>
      </c>
      <c r="AB52" s="16" t="s">
        <v>123</v>
      </c>
      <c r="AC52" s="9">
        <f t="shared" si="3"/>
        <v>1.6978553190109991</v>
      </c>
      <c r="AD52" s="10">
        <f t="shared" si="4"/>
        <v>0.82699453574940029</v>
      </c>
      <c r="AE52" s="11">
        <f t="shared" si="5"/>
        <v>2.5248498547603995</v>
      </c>
      <c r="AF52" s="4"/>
      <c r="AG52" s="9">
        <f t="shared" si="6"/>
        <v>-1.2818475546262842</v>
      </c>
      <c r="AH52" s="10">
        <f t="shared" si="7"/>
        <v>-9.4082986483711287E-2</v>
      </c>
      <c r="AI52" s="17">
        <f t="shared" si="8"/>
        <v>-1.3759305411099956</v>
      </c>
      <c r="AK52" s="4">
        <f t="shared" si="9"/>
        <v>1.3759305411099956</v>
      </c>
      <c r="AL52" s="24">
        <f>AK52/'Dagens modell'!M52*1000000</f>
        <v>0.35273212062043791</v>
      </c>
    </row>
    <row r="53" spans="1:38" x14ac:dyDescent="0.25">
      <c r="A53" s="4" t="s">
        <v>64</v>
      </c>
      <c r="B53" s="2">
        <v>1301865.2358490594</v>
      </c>
      <c r="C53" s="2">
        <v>0</v>
      </c>
      <c r="D53" s="2">
        <v>0</v>
      </c>
      <c r="E53" s="2">
        <v>3165973.4953240384</v>
      </c>
      <c r="F53" s="2">
        <v>0</v>
      </c>
      <c r="G53" s="2">
        <f t="shared" si="0"/>
        <v>4467838.7311730981</v>
      </c>
      <c r="H53" s="2">
        <v>601964.20658928505</v>
      </c>
      <c r="I53" s="2">
        <v>162474.08436498916</v>
      </c>
      <c r="J53" s="2">
        <v>1123983.6525629978</v>
      </c>
      <c r="K53" s="2">
        <v>0</v>
      </c>
      <c r="L53" s="2">
        <f t="shared" si="1"/>
        <v>1888421.9435172719</v>
      </c>
      <c r="M53" s="2">
        <f t="shared" si="2"/>
        <v>6356260.6746903695</v>
      </c>
      <c r="O53" s="2">
        <f>B53-'Dagens modell'!B53</f>
        <v>-4.7388046514242887E-3</v>
      </c>
      <c r="P53" s="2">
        <f>C53-'Dagens modell'!C53</f>
        <v>-488274.14557934238</v>
      </c>
      <c r="Q53" s="2">
        <f>D53-'Dagens modell'!D53</f>
        <v>-1348115.5102468133</v>
      </c>
      <c r="R53" s="2">
        <f>E53-'Dagens modell'!E53</f>
        <v>1756918.668621565</v>
      </c>
      <c r="S53" s="2">
        <f>F53-'Dagens modell'!F53</f>
        <v>-384436.72866893519</v>
      </c>
      <c r="T53" s="2">
        <f>G53-'Dagens modell'!G53</f>
        <v>-463907.72061233036</v>
      </c>
      <c r="U53" s="2">
        <f>H53-'Dagens modell'!H53</f>
        <v>251964.20658928505</v>
      </c>
      <c r="V53" s="2">
        <f>I53-'Dagens modell'!I53</f>
        <v>-426587.24160055723</v>
      </c>
      <c r="W53" s="2">
        <f>J53-'Dagens modell'!J53</f>
        <v>-138970.44890456926</v>
      </c>
      <c r="X53" s="2">
        <f>K53-'Dagens modell'!K53</f>
        <v>0</v>
      </c>
      <c r="Y53" s="2">
        <f>L53-'Dagens modell'!L53</f>
        <v>-313593.48391584167</v>
      </c>
      <c r="Z53" s="2">
        <f>M53-'Dagens modell'!M53</f>
        <v>-777501.2045281725</v>
      </c>
      <c r="AB53" s="16" t="s">
        <v>124</v>
      </c>
      <c r="AC53" s="9">
        <f t="shared" si="3"/>
        <v>4.4678387311730985</v>
      </c>
      <c r="AD53" s="10">
        <f t="shared" si="4"/>
        <v>1.888421943517272</v>
      </c>
      <c r="AE53" s="11">
        <f t="shared" si="5"/>
        <v>6.35626067469037</v>
      </c>
      <c r="AF53" s="4"/>
      <c r="AG53" s="9">
        <f t="shared" si="6"/>
        <v>-0.46390772061233038</v>
      </c>
      <c r="AH53" s="10">
        <f t="shared" si="7"/>
        <v>-0.31359348391584169</v>
      </c>
      <c r="AI53" s="17">
        <f t="shared" si="8"/>
        <v>-0.77750120452817206</v>
      </c>
      <c r="AK53" s="4">
        <f t="shared" si="9"/>
        <v>0.77750120452817206</v>
      </c>
      <c r="AL53" s="24">
        <f>AK53/'Dagens modell'!M53*1000000</f>
        <v>0.10898894828451189</v>
      </c>
    </row>
    <row r="54" spans="1:38" x14ac:dyDescent="0.25">
      <c r="A54" s="4" t="s">
        <v>65</v>
      </c>
      <c r="B54" s="2">
        <v>0</v>
      </c>
      <c r="C54" s="2">
        <v>0</v>
      </c>
      <c r="D54" s="2">
        <v>0</v>
      </c>
      <c r="E54" s="2">
        <v>444185.2905596174</v>
      </c>
      <c r="F54" s="2">
        <v>0</v>
      </c>
      <c r="G54" s="2">
        <f t="shared" si="0"/>
        <v>444185.2905596174</v>
      </c>
      <c r="H54" s="2">
        <v>343979.55537756498</v>
      </c>
      <c r="I54" s="2">
        <v>11977.256219213945</v>
      </c>
      <c r="J54" s="2">
        <v>76668.438838749309</v>
      </c>
      <c r="K54" s="2">
        <v>0</v>
      </c>
      <c r="L54" s="2">
        <f t="shared" si="1"/>
        <v>432625.25043552823</v>
      </c>
      <c r="M54" s="2">
        <f t="shared" si="2"/>
        <v>876810.54099514568</v>
      </c>
      <c r="O54" s="2">
        <f>B54-'Dagens modell'!B54</f>
        <v>0</v>
      </c>
      <c r="P54" s="2">
        <f>C54-'Dagens modell'!C54</f>
        <v>-143178.13291424327</v>
      </c>
      <c r="Q54" s="2">
        <f>D54-'Dagens modell'!D54</f>
        <v>-1060757.1997070927</v>
      </c>
      <c r="R54" s="2">
        <f>E54-'Dagens modell'!E54</f>
        <v>444185.2905596174</v>
      </c>
      <c r="S54" s="2">
        <f>F54-'Dagens modell'!F54</f>
        <v>-202391.95986533468</v>
      </c>
      <c r="T54" s="2">
        <f>G54-'Dagens modell'!G54</f>
        <v>-962142.00192705332</v>
      </c>
      <c r="U54" s="2">
        <f>H54-'Dagens modell'!H54</f>
        <v>143979.55537756498</v>
      </c>
      <c r="V54" s="2">
        <f>I54-'Dagens modell'!I54</f>
        <v>2888.4626372331441</v>
      </c>
      <c r="W54" s="2">
        <f>J54-'Dagens modell'!J54</f>
        <v>-253181.09923833964</v>
      </c>
      <c r="X54" s="2">
        <f>K54-'Dagens modell'!K54</f>
        <v>-11763.280585451226</v>
      </c>
      <c r="Y54" s="2">
        <f>L54-'Dagens modell'!L54</f>
        <v>-118076.36180899281</v>
      </c>
      <c r="Z54" s="2">
        <f>M54-'Dagens modell'!M54</f>
        <v>-1080218.363736046</v>
      </c>
      <c r="AB54" s="16" t="s">
        <v>125</v>
      </c>
      <c r="AC54" s="9">
        <f t="shared" si="3"/>
        <v>0.44418529055961742</v>
      </c>
      <c r="AD54" s="10">
        <f t="shared" si="4"/>
        <v>0.43262525043552824</v>
      </c>
      <c r="AE54" s="11">
        <f t="shared" si="5"/>
        <v>0.87681054099514566</v>
      </c>
      <c r="AF54" s="4"/>
      <c r="AG54" s="9">
        <f t="shared" si="6"/>
        <v>-0.96214200192705335</v>
      </c>
      <c r="AH54" s="10">
        <f t="shared" si="7"/>
        <v>-0.11807636180899281</v>
      </c>
      <c r="AI54" s="17">
        <f t="shared" si="8"/>
        <v>-1.0802183637360461</v>
      </c>
      <c r="AK54" s="4">
        <f t="shared" si="9"/>
        <v>1.0802183637360461</v>
      </c>
      <c r="AL54" s="24">
        <f>AK54/'Dagens modell'!M54*1000000</f>
        <v>0.55196852796837959</v>
      </c>
    </row>
    <row r="55" spans="1:38" x14ac:dyDescent="0.25">
      <c r="A55" s="4" t="s">
        <v>66</v>
      </c>
      <c r="B55" s="2">
        <v>271864.35010373633</v>
      </c>
      <c r="C55" s="2">
        <v>0</v>
      </c>
      <c r="D55" s="2">
        <v>0</v>
      </c>
      <c r="E55" s="2">
        <v>478454.77885205072</v>
      </c>
      <c r="F55" s="2">
        <v>0</v>
      </c>
      <c r="G55" s="2">
        <f t="shared" si="0"/>
        <v>750319.12895578705</v>
      </c>
      <c r="H55" s="2">
        <v>739556.01801212237</v>
      </c>
      <c r="I55" s="2">
        <v>66656.034611277617</v>
      </c>
      <c r="J55" s="2">
        <v>151693.98255952541</v>
      </c>
      <c r="K55" s="2">
        <v>0</v>
      </c>
      <c r="L55" s="2">
        <f t="shared" si="1"/>
        <v>957906.03518292541</v>
      </c>
      <c r="M55" s="2">
        <f t="shared" si="2"/>
        <v>1708225.1641387125</v>
      </c>
      <c r="O55" s="2">
        <f>B55-'Dagens modell'!B55</f>
        <v>-9.8958943272009492E-4</v>
      </c>
      <c r="P55" s="2">
        <f>C55-'Dagens modell'!C55</f>
        <v>-150520.60126881982</v>
      </c>
      <c r="Q55" s="2">
        <f>D55-'Dagens modell'!D55</f>
        <v>-1035352.7118695526</v>
      </c>
      <c r="R55" s="2">
        <f>E55-'Dagens modell'!E55</f>
        <v>478454.77885205072</v>
      </c>
      <c r="S55" s="2">
        <f>F55-'Dagens modell'!F55</f>
        <v>-197415.374851739</v>
      </c>
      <c r="T55" s="2">
        <f>G55-'Dagens modell'!G55</f>
        <v>-904833.91012765025</v>
      </c>
      <c r="U55" s="2">
        <f>H55-'Dagens modell'!H55</f>
        <v>309556.01801212237</v>
      </c>
      <c r="V55" s="2">
        <f>I55-'Dagens modell'!I55</f>
        <v>25903.056937583067</v>
      </c>
      <c r="W55" s="2">
        <f>J55-'Dagens modell'!J55</f>
        <v>-312277.9902870364</v>
      </c>
      <c r="X55" s="2">
        <f>K55-'Dagens modell'!K55</f>
        <v>-7280.5418647200977</v>
      </c>
      <c r="Y55" s="2">
        <f>L55-'Dagens modell'!L55</f>
        <v>15900.542797949049</v>
      </c>
      <c r="Z55" s="2">
        <f>M55-'Dagens modell'!M55</f>
        <v>-888933.36732970132</v>
      </c>
      <c r="AB55" s="16" t="s">
        <v>126</v>
      </c>
      <c r="AC55" s="9">
        <f t="shared" si="3"/>
        <v>0.75031912895578701</v>
      </c>
      <c r="AD55" s="10">
        <f t="shared" si="4"/>
        <v>0.95790603518292539</v>
      </c>
      <c r="AE55" s="11">
        <f t="shared" si="5"/>
        <v>1.7082251641387125</v>
      </c>
      <c r="AF55" s="4"/>
      <c r="AG55" s="9">
        <f t="shared" si="6"/>
        <v>-0.90483391012765024</v>
      </c>
      <c r="AH55" s="10">
        <f t="shared" si="7"/>
        <v>1.5900542797949047E-2</v>
      </c>
      <c r="AI55" s="17">
        <f t="shared" si="8"/>
        <v>-0.88893336732970119</v>
      </c>
      <c r="AK55" s="4">
        <f t="shared" si="9"/>
        <v>0.88893336732970119</v>
      </c>
      <c r="AL55" s="24">
        <f>AK55/'Dagens modell'!M55*1000000</f>
        <v>0.34227150809585161</v>
      </c>
    </row>
    <row r="56" spans="1:38" x14ac:dyDescent="0.25">
      <c r="A56" s="4" t="s">
        <v>67</v>
      </c>
      <c r="B56" s="2">
        <v>600392.36314460845</v>
      </c>
      <c r="C56" s="2">
        <v>0</v>
      </c>
      <c r="D56" s="2">
        <v>0</v>
      </c>
      <c r="E56" s="2">
        <v>2472528.9352186024</v>
      </c>
      <c r="F56" s="2">
        <v>0</v>
      </c>
      <c r="G56" s="2">
        <f t="shared" si="0"/>
        <v>3072921.2983632106</v>
      </c>
      <c r="H56" s="2">
        <v>619163.18929401913</v>
      </c>
      <c r="I56" s="2">
        <v>67176.784881678206</v>
      </c>
      <c r="J56" s="2">
        <v>837268.03049300821</v>
      </c>
      <c r="K56" s="2">
        <v>0</v>
      </c>
      <c r="L56" s="2">
        <f t="shared" si="1"/>
        <v>1523608.0046687056</v>
      </c>
      <c r="M56" s="2">
        <f t="shared" si="2"/>
        <v>4596529.3030319158</v>
      </c>
      <c r="O56" s="2">
        <f>B56-'Dagens modell'!B56</f>
        <v>-2.1854352671653032E-3</v>
      </c>
      <c r="P56" s="2">
        <f>C56-'Dagens modell'!C56</f>
        <v>-308383.67089221627</v>
      </c>
      <c r="Q56" s="2">
        <f>D56-'Dagens modell'!D56</f>
        <v>-2156984.8163949009</v>
      </c>
      <c r="R56" s="2">
        <f>E56-'Dagens modell'!E56</f>
        <v>1376402.622059982</v>
      </c>
      <c r="S56" s="2">
        <f>F56-'Dagens modell'!F56</f>
        <v>-593182.09144212655</v>
      </c>
      <c r="T56" s="2">
        <f>G56-'Dagens modell'!G56</f>
        <v>-1682147.9588546976</v>
      </c>
      <c r="U56" s="2">
        <f>H56-'Dagens modell'!H56</f>
        <v>259163.18929401913</v>
      </c>
      <c r="V56" s="2">
        <f>I56-'Dagens modell'!I56</f>
        <v>32727.325337352595</v>
      </c>
      <c r="W56" s="2">
        <f>J56-'Dagens modell'!J56</f>
        <v>-252765.41755599133</v>
      </c>
      <c r="X56" s="2">
        <f>K56-'Dagens modell'!K56</f>
        <v>-201676.52521475605</v>
      </c>
      <c r="Y56" s="2">
        <f>L56-'Dagens modell'!L56</f>
        <v>-162551.42813937576</v>
      </c>
      <c r="Z56" s="2">
        <f>M56-'Dagens modell'!M56</f>
        <v>-1844699.3869940741</v>
      </c>
      <c r="AB56" s="16" t="s">
        <v>127</v>
      </c>
      <c r="AC56" s="9">
        <f t="shared" si="3"/>
        <v>3.0729212983632106</v>
      </c>
      <c r="AD56" s="10">
        <f t="shared" si="4"/>
        <v>1.5236080046687057</v>
      </c>
      <c r="AE56" s="11">
        <f t="shared" si="5"/>
        <v>4.5965293030319163</v>
      </c>
      <c r="AF56" s="4"/>
      <c r="AG56" s="9">
        <f t="shared" si="6"/>
        <v>-1.6821479588546977</v>
      </c>
      <c r="AH56" s="10">
        <f t="shared" si="7"/>
        <v>-0.16255142813937576</v>
      </c>
      <c r="AI56" s="17">
        <f t="shared" si="8"/>
        <v>-1.8446993869940735</v>
      </c>
      <c r="AK56" s="4">
        <f t="shared" si="9"/>
        <v>1.8446993869940735</v>
      </c>
      <c r="AL56" s="24">
        <f>AK56/'Dagens modell'!M56*1000000</f>
        <v>0.2863893638570113</v>
      </c>
    </row>
    <row r="57" spans="1:38" x14ac:dyDescent="0.25">
      <c r="A57" s="4" t="s">
        <v>68</v>
      </c>
      <c r="B57" s="2">
        <v>0.45296523248828324</v>
      </c>
      <c r="C57" s="2">
        <v>0</v>
      </c>
      <c r="D57" s="2">
        <v>0</v>
      </c>
      <c r="E57" s="2">
        <v>1375905.3098607336</v>
      </c>
      <c r="F57" s="2">
        <v>0</v>
      </c>
      <c r="G57" s="2">
        <f t="shared" si="0"/>
        <v>1375905.7628259661</v>
      </c>
      <c r="H57" s="2">
        <v>550367.2678329082</v>
      </c>
      <c r="I57" s="2">
        <v>99984.051916916404</v>
      </c>
      <c r="J57" s="2">
        <v>380969.12346778525</v>
      </c>
      <c r="K57" s="2">
        <v>0</v>
      </c>
      <c r="L57" s="2">
        <f t="shared" si="1"/>
        <v>1031320.4432176098</v>
      </c>
      <c r="M57" s="2">
        <f t="shared" si="2"/>
        <v>2407226.2060435759</v>
      </c>
      <c r="O57" s="2">
        <f>B57-'Dagens modell'!B57</f>
        <v>-1.6487987641866653E-9</v>
      </c>
      <c r="P57" s="2">
        <f>C57-'Dagens modell'!C57</f>
        <v>-209260.34810543247</v>
      </c>
      <c r="Q57" s="2">
        <f>D57-'Dagens modell'!D57</f>
        <v>-1078492.4081974507</v>
      </c>
      <c r="R57" s="2">
        <f>E57-'Dagens modell'!E57</f>
        <v>680280.02302745369</v>
      </c>
      <c r="S57" s="2">
        <f>F57-'Dagens modell'!F57</f>
        <v>-303873.53380474221</v>
      </c>
      <c r="T57" s="2">
        <f>G57-'Dagens modell'!G57</f>
        <v>-911346.26708017313</v>
      </c>
      <c r="U57" s="2">
        <f>H57-'Dagens modell'!H57</f>
        <v>230367.2678329082</v>
      </c>
      <c r="V57" s="2">
        <f>I57-'Dagens modell'!I57</f>
        <v>21116.778577270117</v>
      </c>
      <c r="W57" s="2">
        <f>J57-'Dagens modell'!J57</f>
        <v>-354310.37956765603</v>
      </c>
      <c r="X57" s="2">
        <f>K57-'Dagens modell'!K57</f>
        <v>-9928.0116337037107</v>
      </c>
      <c r="Y57" s="2">
        <f>L57-'Dagens modell'!L57</f>
        <v>-112754.34479118139</v>
      </c>
      <c r="Z57" s="2">
        <f>M57-'Dagens modell'!M57</f>
        <v>-1024100.6118713543</v>
      </c>
      <c r="AB57" s="18" t="s">
        <v>128</v>
      </c>
      <c r="AC57" s="19">
        <f t="shared" si="3"/>
        <v>1.3759057628259661</v>
      </c>
      <c r="AD57" s="20">
        <f t="shared" si="4"/>
        <v>1.0313204432176097</v>
      </c>
      <c r="AE57" s="21">
        <f t="shared" si="5"/>
        <v>2.4072262060435756</v>
      </c>
      <c r="AF57" s="22"/>
      <c r="AG57" s="19">
        <f t="shared" si="6"/>
        <v>-0.91134626708017308</v>
      </c>
      <c r="AH57" s="20">
        <f t="shared" si="7"/>
        <v>-0.11275434479118139</v>
      </c>
      <c r="AI57" s="23">
        <f t="shared" si="8"/>
        <v>-1.0241006118713545</v>
      </c>
      <c r="AK57" s="4">
        <f t="shared" si="9"/>
        <v>1.0241006118713545</v>
      </c>
      <c r="AL57" s="24">
        <f>AK57/'Dagens modell'!M57*1000000</f>
        <v>0.29845615594659569</v>
      </c>
    </row>
    <row r="58" spans="1:38" x14ac:dyDescent="0.25">
      <c r="B58" s="3">
        <f t="shared" ref="B58" si="10">SUM(B3:B57)</f>
        <v>21098130</v>
      </c>
      <c r="C58" s="3">
        <f t="shared" ref="C58" si="11">SUM(C3:C57)</f>
        <v>0</v>
      </c>
      <c r="D58" s="3">
        <f t="shared" ref="D58" si="12">SUM(D3:D57)</f>
        <v>0</v>
      </c>
      <c r="E58" s="3">
        <f t="shared" ref="E58" si="13">SUM(E3:E57)</f>
        <v>279556869.99999988</v>
      </c>
      <c r="F58" s="3">
        <f t="shared" ref="F58" si="14">SUM(F3:F57)</f>
        <v>0</v>
      </c>
      <c r="G58" s="3">
        <f t="shared" ref="G58" si="15">SUM(G3:G57)</f>
        <v>300654999.99999982</v>
      </c>
      <c r="H58" s="3">
        <f t="shared" ref="H58" si="16">SUM(H3:H57)</f>
        <v>30235802.199999996</v>
      </c>
      <c r="I58" s="3">
        <f t="shared" ref="I58" si="17">SUM(I3:I57)</f>
        <v>30235802.200000003</v>
      </c>
      <c r="J58" s="3">
        <f t="shared" ref="J58" si="18">SUM(J3:J57)</f>
        <v>90707406.599999979</v>
      </c>
      <c r="K58" s="3">
        <f t="shared" ref="K58" si="19">SUM(K3:K57)</f>
        <v>0</v>
      </c>
      <c r="L58" s="3">
        <f t="shared" ref="L58" si="20">SUM(L3:L57)</f>
        <v>151179010.99999997</v>
      </c>
      <c r="M58" s="3">
        <f>SUM(M3:M57)</f>
        <v>451834011.00000018</v>
      </c>
      <c r="O58" s="3">
        <f t="shared" ref="O58:Y58" si="21">SUM(O3:O57)</f>
        <v>-7.6797440625585342E-2</v>
      </c>
      <c r="P58" s="3">
        <f t="shared" si="21"/>
        <v>-44609166.488229997</v>
      </c>
      <c r="Q58" s="3">
        <f t="shared" si="21"/>
        <v>-85604496.073244005</v>
      </c>
      <c r="R58" s="3">
        <f t="shared" si="21"/>
        <v>163213662.63827139</v>
      </c>
      <c r="S58" s="3">
        <f t="shared" si="21"/>
        <v>-33000000</v>
      </c>
      <c r="T58" s="3">
        <f t="shared" si="21"/>
        <v>-1.1106021702289581E-7</v>
      </c>
      <c r="U58" s="3">
        <f t="shared" si="21"/>
        <v>12655802.200000001</v>
      </c>
      <c r="V58" s="3">
        <f t="shared" si="21"/>
        <v>-3163950.5500054983</v>
      </c>
      <c r="W58" s="3">
        <f t="shared" si="21"/>
        <v>-4147891.2099999762</v>
      </c>
      <c r="X58" s="3">
        <f t="shared" si="21"/>
        <v>-5343960.4399999995</v>
      </c>
      <c r="Y58" s="3">
        <f t="shared" si="21"/>
        <v>-5.4740812629461288E-6</v>
      </c>
      <c r="Z58" s="3">
        <f>SUM(Z3:Z57)</f>
        <v>-5.5832788348197937E-6</v>
      </c>
      <c r="AK58" s="4"/>
      <c r="AL58" s="4"/>
    </row>
    <row r="59" spans="1:38" x14ac:dyDescent="0.25">
      <c r="AI59" s="4">
        <f>COUNTIF(AI3:AI57,"&lt;0")</f>
        <v>34</v>
      </c>
      <c r="AK59" s="26">
        <f>AVERAGE(AK3:AK57)</f>
        <v>1.6027616655484564</v>
      </c>
      <c r="AL59" s="25">
        <f>AVERAGE(AL3:AL57)</f>
        <v>0.24577215162297295</v>
      </c>
    </row>
    <row r="60" spans="1:38" x14ac:dyDescent="0.25">
      <c r="AK60" s="4"/>
      <c r="AL60" s="24"/>
    </row>
    <row r="61" spans="1:38" x14ac:dyDescent="0.25">
      <c r="AK61" s="4"/>
      <c r="AL61" s="24"/>
    </row>
    <row r="62" spans="1:38" x14ac:dyDescent="0.25">
      <c r="AK62" s="4"/>
      <c r="AL62" s="24"/>
    </row>
    <row r="63" spans="1:38" x14ac:dyDescent="0.25">
      <c r="AK63" s="4"/>
      <c r="AL63" s="24"/>
    </row>
    <row r="64" spans="1:38" x14ac:dyDescent="0.25">
      <c r="AK64" s="4"/>
      <c r="AL64" s="24"/>
    </row>
    <row r="65" spans="37:38" x14ac:dyDescent="0.25">
      <c r="AK65" s="4"/>
      <c r="AL65" s="24"/>
    </row>
    <row r="66" spans="37:38" x14ac:dyDescent="0.25">
      <c r="AK66" s="4"/>
      <c r="AL66" s="24"/>
    </row>
    <row r="67" spans="37:38" x14ac:dyDescent="0.25">
      <c r="AK67" s="4"/>
      <c r="AL67" s="24"/>
    </row>
    <row r="68" spans="37:38" x14ac:dyDescent="0.25">
      <c r="AK68" s="4"/>
      <c r="AL68" s="24"/>
    </row>
    <row r="69" spans="37:38" x14ac:dyDescent="0.25">
      <c r="AK69" s="4"/>
      <c r="AL69" s="24"/>
    </row>
    <row r="70" spans="37:38" x14ac:dyDescent="0.25">
      <c r="AK70" s="4"/>
      <c r="AL70" s="24"/>
    </row>
    <row r="71" spans="37:38" x14ac:dyDescent="0.25">
      <c r="AK71" s="4"/>
      <c r="AL71" s="24"/>
    </row>
    <row r="72" spans="37:38" x14ac:dyDescent="0.25">
      <c r="AK72" s="4"/>
      <c r="AL72" s="24"/>
    </row>
    <row r="73" spans="37:38" x14ac:dyDescent="0.25">
      <c r="AK73" s="4"/>
      <c r="AL73" s="24"/>
    </row>
    <row r="74" spans="37:38" x14ac:dyDescent="0.25">
      <c r="AK74" s="4"/>
      <c r="AL74" s="4"/>
    </row>
    <row r="75" spans="37:38" x14ac:dyDescent="0.25">
      <c r="AK75" s="26"/>
      <c r="AL75" s="25"/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A142-E6A8-46EC-9051-C03F246255DA}">
  <dimension ref="A1:AL75"/>
  <sheetViews>
    <sheetView zoomScale="80" zoomScaleNormal="80" workbookViewId="0">
      <pane xSplit="1" ySplit="2" topLeftCell="B47" activePane="bottomRight" state="frozen"/>
      <selection activeCell="AJ61" sqref="AJ61"/>
      <selection pane="topRight" activeCell="AJ61" sqref="AJ61"/>
      <selection pane="bottomLeft" activeCell="AJ61" sqref="AJ61"/>
      <selection pane="bottomRight" activeCell="G67" sqref="G67"/>
    </sheetView>
  </sheetViews>
  <sheetFormatPr baseColWidth="10" defaultRowHeight="15" x14ac:dyDescent="0.25"/>
  <cols>
    <col min="1" max="1" width="42.85546875" bestFit="1" customWidth="1"/>
    <col min="2" max="3" width="13.85546875" bestFit="1" customWidth="1"/>
    <col min="4" max="5" width="14.85546875" bestFit="1" customWidth="1"/>
    <col min="6" max="6" width="11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1" width="11.5703125" bestFit="1" customWidth="1"/>
    <col min="12" max="13" width="14.85546875" bestFit="1" customWidth="1"/>
    <col min="15" max="15" width="19.140625" bestFit="1" customWidth="1"/>
    <col min="16" max="16" width="14.85546875" bestFit="1" customWidth="1"/>
    <col min="17" max="17" width="22" bestFit="1" customWidth="1"/>
    <col min="18" max="18" width="16.7109375" bestFit="1" customWidth="1"/>
    <col min="19" max="19" width="31" bestFit="1" customWidth="1"/>
    <col min="20" max="20" width="13.85546875" bestFit="1" customWidth="1"/>
    <col min="21" max="21" width="24.7109375" bestFit="1" customWidth="1"/>
    <col min="22" max="22" width="20.140625" bestFit="1" customWidth="1"/>
    <col min="23" max="23" width="16.85546875" bestFit="1" customWidth="1"/>
    <col min="24" max="24" width="17.28515625" bestFit="1" customWidth="1"/>
    <col min="25" max="26" width="13.85546875" bestFit="1" customWidth="1"/>
    <col min="28" max="28" width="11" bestFit="1" customWidth="1"/>
    <col min="29" max="30" width="7.7109375" bestFit="1" customWidth="1"/>
    <col min="31" max="31" width="7.42578125" bestFit="1" customWidth="1"/>
    <col min="32" max="32" width="4.42578125" customWidth="1"/>
    <col min="33" max="34" width="7.7109375" bestFit="1" customWidth="1"/>
    <col min="35" max="35" width="7.28515625" bestFit="1" customWidth="1"/>
  </cols>
  <sheetData>
    <row r="1" spans="1:38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  <c r="AK1" s="4"/>
      <c r="AL1" s="24"/>
    </row>
    <row r="2" spans="1:3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F2" s="4"/>
      <c r="AG2" s="6" t="s">
        <v>69</v>
      </c>
      <c r="AH2" s="7" t="s">
        <v>70</v>
      </c>
      <c r="AI2" s="15" t="s">
        <v>72</v>
      </c>
      <c r="AK2" s="4"/>
      <c r="AL2" s="24"/>
    </row>
    <row r="3" spans="1:38" x14ac:dyDescent="0.25">
      <c r="A3" s="4" t="s">
        <v>14</v>
      </c>
      <c r="B3" s="2">
        <v>69516.433006692037</v>
      </c>
      <c r="C3" s="2">
        <v>71176.926732807726</v>
      </c>
      <c r="D3" s="2">
        <v>0</v>
      </c>
      <c r="E3" s="2">
        <v>58873.223476744541</v>
      </c>
      <c r="F3" s="2">
        <v>0</v>
      </c>
      <c r="G3" s="2">
        <f>SUM(B3:F3)</f>
        <v>199566.5832162443</v>
      </c>
      <c r="H3" s="2">
        <v>447173.41714062635</v>
      </c>
      <c r="I3" s="2">
        <v>11977.256219213945</v>
      </c>
      <c r="J3" s="2">
        <v>22331.204010969046</v>
      </c>
      <c r="K3" s="2">
        <v>0</v>
      </c>
      <c r="L3" s="2">
        <f>SUM(H3:K3)</f>
        <v>481481.87737080932</v>
      </c>
      <c r="M3" s="2">
        <f>G3+L3</f>
        <v>681048.46058705356</v>
      </c>
      <c r="O3" s="2">
        <f>B3-'Dagens modell'!B3</f>
        <v>-2.5304063456133008E-4</v>
      </c>
      <c r="P3" s="2">
        <f>C3-'Dagens modell'!C3</f>
        <v>49149.521669077993</v>
      </c>
      <c r="Q3" s="2">
        <f>D3-'Dagens modell'!D3</f>
        <v>-639665.83055088785</v>
      </c>
      <c r="R3" s="2">
        <f>E3-'Dagens modell'!E3</f>
        <v>58873.223476744541</v>
      </c>
      <c r="S3" s="2">
        <f>F3-'Dagens modell'!F3</f>
        <v>-108147.4777547667</v>
      </c>
      <c r="T3" s="2">
        <f>G3-'Dagens modell'!G3</f>
        <v>-639790.56341287261</v>
      </c>
      <c r="U3" s="2">
        <f>H3-'Dagens modell'!H3</f>
        <v>187173.41714062635</v>
      </c>
      <c r="V3" s="2">
        <f>I3-'Dagens modell'!I3</f>
        <v>7677.1818362886206</v>
      </c>
      <c r="W3" s="2">
        <f>J3-'Dagens modell'!J3</f>
        <v>-155686.68215448421</v>
      </c>
      <c r="X3" s="2">
        <f>K3-'Dagens modell'!K3</f>
        <v>0</v>
      </c>
      <c r="Y3" s="2">
        <f>L3-'Dagens modell'!L3</f>
        <v>39163.916822430678</v>
      </c>
      <c r="Z3" s="2">
        <f>M3-'Dagens modell'!M3</f>
        <v>-600626.64659044193</v>
      </c>
      <c r="AB3" s="16" t="s">
        <v>74</v>
      </c>
      <c r="AC3" s="9">
        <f>G3/1000000</f>
        <v>0.19956658321624429</v>
      </c>
      <c r="AD3" s="10">
        <f>L3/1000000</f>
        <v>0.48148187737080933</v>
      </c>
      <c r="AE3" s="11">
        <f>AC3+AD3</f>
        <v>0.68104846058705359</v>
      </c>
      <c r="AF3" s="4"/>
      <c r="AG3" s="9">
        <f>T3/1000000</f>
        <v>-0.63979056341287266</v>
      </c>
      <c r="AH3" s="10">
        <f>Y3/1000000</f>
        <v>3.9163916822430679E-2</v>
      </c>
      <c r="AI3" s="17">
        <f>AG3+AH3</f>
        <v>-0.60062664659044196</v>
      </c>
      <c r="AK3" s="4">
        <f>ABS(AI3)</f>
        <v>0.60062664659044196</v>
      </c>
      <c r="AL3" s="24">
        <f>AK3/'Dagens modell'!M3*1000000</f>
        <v>0.46862628697934355</v>
      </c>
    </row>
    <row r="4" spans="1:38" x14ac:dyDescent="0.25">
      <c r="A4" s="4" t="s">
        <v>15</v>
      </c>
      <c r="B4" s="2">
        <v>372878.77151064563</v>
      </c>
      <c r="C4" s="2">
        <v>1049859.6693089139</v>
      </c>
      <c r="D4" s="2">
        <v>0</v>
      </c>
      <c r="E4" s="2">
        <v>2204340.8991693771</v>
      </c>
      <c r="F4" s="2">
        <v>0</v>
      </c>
      <c r="G4" s="2">
        <f t="shared" ref="G4:G57" si="0">SUM(B4:F4)</f>
        <v>3627079.3399889367</v>
      </c>
      <c r="H4" s="2">
        <v>722357.06680677261</v>
      </c>
      <c r="I4" s="2">
        <v>46867.524336054565</v>
      </c>
      <c r="J4" s="2">
        <v>900123.98074731627</v>
      </c>
      <c r="K4" s="2">
        <v>0</v>
      </c>
      <c r="L4" s="2">
        <f t="shared" ref="L4:L57" si="1">SUM(H4:K4)</f>
        <v>1669348.5718901434</v>
      </c>
      <c r="M4" s="2">
        <f t="shared" ref="M4:M57" si="2">G4+L4</f>
        <v>5296427.9118790803</v>
      </c>
      <c r="O4" s="2">
        <f>B4-'Dagens modell'!B4</f>
        <v>-1.3572830939665437E-3</v>
      </c>
      <c r="P4" s="2">
        <f>C4-'Dagens modell'!C4</f>
        <v>583612.92879330122</v>
      </c>
      <c r="Q4" s="2">
        <f>D4-'Dagens modell'!D4</f>
        <v>-1078492.4081974507</v>
      </c>
      <c r="R4" s="2">
        <f>E4-'Dagens modell'!E4</f>
        <v>972274.78887518938</v>
      </c>
      <c r="S4" s="2">
        <f>F4-'Dagens modell'!F4</f>
        <v>-419342.36096981232</v>
      </c>
      <c r="T4" s="2">
        <f>G4-'Dagens modell'!G4</f>
        <v>58052.947143944446</v>
      </c>
      <c r="U4" s="2">
        <f>H4-'Dagens modell'!H4</f>
        <v>302357.06680677261</v>
      </c>
      <c r="V4" s="2">
        <f>I4-'Dagens modell'!I4</f>
        <v>-3462.8917357509345</v>
      </c>
      <c r="W4" s="2">
        <f>J4-'Dagens modell'!J4</f>
        <v>-230084.95413221209</v>
      </c>
      <c r="X4" s="2">
        <f>K4-'Dagens modell'!K4</f>
        <v>-52728.772899024058</v>
      </c>
      <c r="Y4" s="2">
        <f>L4-'Dagens modell'!L4</f>
        <v>16080.448039785493</v>
      </c>
      <c r="Z4" s="2">
        <f>M4-'Dagens modell'!M4</f>
        <v>74133.395183729939</v>
      </c>
      <c r="AB4" s="16" t="s">
        <v>75</v>
      </c>
      <c r="AC4" s="9">
        <f t="shared" ref="AC4:AC57" si="3">G4/1000000</f>
        <v>3.6270793399889367</v>
      </c>
      <c r="AD4" s="10">
        <f t="shared" ref="AD4:AD57" si="4">L4/1000000</f>
        <v>1.6693485718901435</v>
      </c>
      <c r="AE4" s="11">
        <f t="shared" ref="AE4:AE57" si="5">AC4+AD4</f>
        <v>5.2964279118790802</v>
      </c>
      <c r="AF4" s="4"/>
      <c r="AG4" s="9">
        <f t="shared" ref="AG4:AG57" si="6">T4/1000000</f>
        <v>5.8052947143944447E-2</v>
      </c>
      <c r="AH4" s="10">
        <f t="shared" ref="AH4:AH57" si="7">Y4/1000000</f>
        <v>1.6080448039785492E-2</v>
      </c>
      <c r="AI4" s="17">
        <f t="shared" ref="AI4:AI57" si="8">AG4+AH4</f>
        <v>7.4133395183729939E-2</v>
      </c>
      <c r="AK4" s="4">
        <f t="shared" ref="AK4:AK57" si="9">ABS(AI4)</f>
        <v>7.4133395183729939E-2</v>
      </c>
      <c r="AL4" s="24">
        <f>AK4/'Dagens modell'!M4*1000000</f>
        <v>1.4195560006569926E-2</v>
      </c>
    </row>
    <row r="5" spans="1:38" x14ac:dyDescent="0.25">
      <c r="A5" s="4" t="s">
        <v>16</v>
      </c>
      <c r="B5" s="2">
        <v>1173772.8512374752</v>
      </c>
      <c r="C5" s="2">
        <v>1871360.0320167362</v>
      </c>
      <c r="D5" s="2">
        <v>0</v>
      </c>
      <c r="E5" s="2">
        <v>6280158.324847172</v>
      </c>
      <c r="F5" s="2">
        <v>0</v>
      </c>
      <c r="G5" s="2">
        <f t="shared" si="0"/>
        <v>9325291.2081013843</v>
      </c>
      <c r="H5" s="2">
        <v>601964.19551850553</v>
      </c>
      <c r="I5" s="2">
        <v>383272.19901484624</v>
      </c>
      <c r="J5" s="2">
        <v>3145048.887506695</v>
      </c>
      <c r="K5" s="2">
        <v>0</v>
      </c>
      <c r="L5" s="2">
        <f t="shared" si="1"/>
        <v>4130285.2820400465</v>
      </c>
      <c r="M5" s="2">
        <f t="shared" si="2"/>
        <v>13455576.490141431</v>
      </c>
      <c r="O5" s="2">
        <f>B5-'Dagens modell'!B5</f>
        <v>-4.2725468520075083E-3</v>
      </c>
      <c r="P5" s="2">
        <f>C5-'Dagens modell'!C5</f>
        <v>656181.51933431276</v>
      </c>
      <c r="Q5" s="2">
        <f>D5-'Dagens modell'!D5</f>
        <v>-2156984.8163949009</v>
      </c>
      <c r="R5" s="2">
        <f>E5-'Dagens modell'!E5</f>
        <v>2135309.1837658957</v>
      </c>
      <c r="S5" s="2">
        <f>F5-'Dagens modell'!F5</f>
        <v>-1045996.0171804568</v>
      </c>
      <c r="T5" s="2">
        <f>G5-'Dagens modell'!G5</f>
        <v>-411490.13474769518</v>
      </c>
      <c r="U5" s="2">
        <f>H5-'Dagens modell'!H5</f>
        <v>251964.19551850553</v>
      </c>
      <c r="V5" s="2">
        <f>I5-'Dagens modell'!I5</f>
        <v>-27678.091434810311</v>
      </c>
      <c r="W5" s="2">
        <f>J5-'Dagens modell'!J5</f>
        <v>543592.11392281996</v>
      </c>
      <c r="X5" s="2">
        <f>K5-'Dagens modell'!K5</f>
        <v>-1930.4467065490562</v>
      </c>
      <c r="Y5" s="2">
        <f>L5-'Dagens modell'!L5</f>
        <v>765947.77129996568</v>
      </c>
      <c r="Z5" s="2">
        <f>M5-'Dagens modell'!M5</f>
        <v>354457.6365522705</v>
      </c>
      <c r="AB5" s="16" t="s">
        <v>76</v>
      </c>
      <c r="AC5" s="9">
        <f t="shared" si="3"/>
        <v>9.325291208101385</v>
      </c>
      <c r="AD5" s="10">
        <f t="shared" si="4"/>
        <v>4.1302852820400462</v>
      </c>
      <c r="AE5" s="11">
        <f t="shared" si="5"/>
        <v>13.455576490141432</v>
      </c>
      <c r="AF5" s="4"/>
      <c r="AG5" s="9">
        <f t="shared" si="6"/>
        <v>-0.41149013474769519</v>
      </c>
      <c r="AH5" s="10">
        <f t="shared" si="7"/>
        <v>0.76594777129996572</v>
      </c>
      <c r="AI5" s="17">
        <f t="shared" si="8"/>
        <v>0.35445763655227053</v>
      </c>
      <c r="AK5" s="4">
        <f t="shared" si="9"/>
        <v>0.35445763655227053</v>
      </c>
      <c r="AL5" s="24">
        <f>AK5/'Dagens modell'!M5*1000000</f>
        <v>2.705552407496585E-2</v>
      </c>
    </row>
    <row r="6" spans="1:38" x14ac:dyDescent="0.25">
      <c r="A6" s="4" t="s">
        <v>17</v>
      </c>
      <c r="B6" s="2">
        <v>514185.59986337088</v>
      </c>
      <c r="C6" s="2">
        <v>1251527.6283852025</v>
      </c>
      <c r="D6" s="2">
        <v>0</v>
      </c>
      <c r="E6" s="2">
        <v>5459393.0964330416</v>
      </c>
      <c r="F6" s="2">
        <v>0</v>
      </c>
      <c r="G6" s="2">
        <f t="shared" si="0"/>
        <v>7225106.3246816155</v>
      </c>
      <c r="H6" s="2">
        <v>791152.95676849911</v>
      </c>
      <c r="I6" s="2">
        <v>506169.26282938931</v>
      </c>
      <c r="J6" s="2">
        <v>2682665.1837482378</v>
      </c>
      <c r="K6" s="2">
        <v>0</v>
      </c>
      <c r="L6" s="2">
        <f t="shared" si="1"/>
        <v>3979987.403346126</v>
      </c>
      <c r="M6" s="2">
        <f t="shared" si="2"/>
        <v>11205093.728027742</v>
      </c>
      <c r="O6" s="2">
        <f>B6-'Dagens modell'!B6</f>
        <v>-1.8716416088864207E-3</v>
      </c>
      <c r="P6" s="2">
        <f>C6-'Dagens modell'!C6</f>
        <v>660458.92584178806</v>
      </c>
      <c r="Q6" s="2">
        <f>D6-'Dagens modell'!D6</f>
        <v>-1078492.4081974507</v>
      </c>
      <c r="R6" s="2">
        <f>E6-'Dagens modell'!E6</f>
        <v>2864004.9610514329</v>
      </c>
      <c r="S6" s="2">
        <f>F6-'Dagens modell'!F6</f>
        <v>-761250.79000918486</v>
      </c>
      <c r="T6" s="2">
        <f>G6-'Dagens modell'!G6</f>
        <v>1684720.6868149443</v>
      </c>
      <c r="U6" s="2">
        <f>H6-'Dagens modell'!H6</f>
        <v>331152.95676849911</v>
      </c>
      <c r="V6" s="2">
        <f>I6-'Dagens modell'!I6</f>
        <v>-83820.488286994398</v>
      </c>
      <c r="W6" s="2">
        <f>J6-'Dagens modell'!J6</f>
        <v>347021.06508186925</v>
      </c>
      <c r="X6" s="2">
        <f>K6-'Dagens modell'!K6</f>
        <v>-850996.06386943348</v>
      </c>
      <c r="Y6" s="2">
        <f>L6-'Dagens modell'!L6</f>
        <v>-256642.53030605987</v>
      </c>
      <c r="Z6" s="2">
        <f>M6-'Dagens modell'!M6</f>
        <v>1428078.1565088853</v>
      </c>
      <c r="AB6" s="16" t="s">
        <v>77</v>
      </c>
      <c r="AC6" s="9">
        <f t="shared" si="3"/>
        <v>7.2251063246816152</v>
      </c>
      <c r="AD6" s="10">
        <f t="shared" si="4"/>
        <v>3.9799874033461258</v>
      </c>
      <c r="AE6" s="11">
        <f t="shared" si="5"/>
        <v>11.205093728027741</v>
      </c>
      <c r="AF6" s="4"/>
      <c r="AG6" s="9">
        <f t="shared" si="6"/>
        <v>1.6847206868149442</v>
      </c>
      <c r="AH6" s="10">
        <f t="shared" si="7"/>
        <v>-0.25664253030605988</v>
      </c>
      <c r="AI6" s="17">
        <f t="shared" si="8"/>
        <v>1.4280781565088843</v>
      </c>
      <c r="AK6" s="4">
        <f t="shared" si="9"/>
        <v>1.4280781565088843</v>
      </c>
      <c r="AL6" s="24">
        <f>AK6/'Dagens modell'!M6*1000000</f>
        <v>0.14606483400404699</v>
      </c>
    </row>
    <row r="7" spans="1:38" x14ac:dyDescent="0.25">
      <c r="A7" s="4" t="s">
        <v>18</v>
      </c>
      <c r="B7" s="2">
        <v>0.20406709848546184</v>
      </c>
      <c r="C7" s="2">
        <v>3694082.4974327199</v>
      </c>
      <c r="D7" s="2">
        <v>0</v>
      </c>
      <c r="E7" s="2">
        <v>6440415.4442276126</v>
      </c>
      <c r="F7" s="2">
        <v>0</v>
      </c>
      <c r="G7" s="2">
        <f t="shared" si="0"/>
        <v>10134498.145727431</v>
      </c>
      <c r="H7" s="2">
        <v>240785.63061573484</v>
      </c>
      <c r="I7" s="2">
        <v>461905.48984533775</v>
      </c>
      <c r="J7" s="2">
        <v>0</v>
      </c>
      <c r="K7" s="2">
        <v>0</v>
      </c>
      <c r="L7" s="2">
        <f t="shared" si="1"/>
        <v>702691.12046107254</v>
      </c>
      <c r="M7" s="2">
        <f t="shared" si="2"/>
        <v>10837189.266188504</v>
      </c>
      <c r="O7" s="2">
        <f>B7-'Dagens modell'!B7</f>
        <v>-7.428066495229757E-10</v>
      </c>
      <c r="P7" s="2">
        <f>C7-'Dagens modell'!C7</f>
        <v>22848.3201444312</v>
      </c>
      <c r="Q7" s="2">
        <f>D7-'Dagens modell'!D7</f>
        <v>-1078492.4081974507</v>
      </c>
      <c r="R7" s="2">
        <f>E7-'Dagens modell'!E7</f>
        <v>3301044.1149765109</v>
      </c>
      <c r="S7" s="2">
        <f>F7-'Dagens modell'!F7</f>
        <v>-97196.261682242985</v>
      </c>
      <c r="T7" s="2">
        <f>G7-'Dagens modell'!G7</f>
        <v>2148203.7652412476</v>
      </c>
      <c r="U7" s="2">
        <f>H7-'Dagens modell'!H7</f>
        <v>100785.63061573484</v>
      </c>
      <c r="V7" s="2">
        <f>I7-'Dagens modell'!I7</f>
        <v>97571.914864037535</v>
      </c>
      <c r="W7" s="2">
        <f>J7-'Dagens modell'!J7</f>
        <v>0</v>
      </c>
      <c r="X7" s="2">
        <f>K7-'Dagens modell'!K7</f>
        <v>0</v>
      </c>
      <c r="Y7" s="2">
        <f>L7-'Dagens modell'!L7</f>
        <v>198357.54547977232</v>
      </c>
      <c r="Z7" s="2">
        <f>M7-'Dagens modell'!M7</f>
        <v>2346561.3107210193</v>
      </c>
      <c r="AB7" s="16" t="s">
        <v>78</v>
      </c>
      <c r="AC7" s="9">
        <f t="shared" si="3"/>
        <v>10.134498145727431</v>
      </c>
      <c r="AD7" s="10">
        <f t="shared" si="4"/>
        <v>0.70269112046107252</v>
      </c>
      <c r="AE7" s="11">
        <f t="shared" si="5"/>
        <v>10.837189266188503</v>
      </c>
      <c r="AF7" s="4"/>
      <c r="AG7" s="9">
        <f t="shared" si="6"/>
        <v>2.1482037652412478</v>
      </c>
      <c r="AH7" s="10">
        <f t="shared" si="7"/>
        <v>0.19835754547977233</v>
      </c>
      <c r="AI7" s="17">
        <f t="shared" si="8"/>
        <v>2.3465613107210199</v>
      </c>
      <c r="AK7" s="4">
        <f t="shared" si="9"/>
        <v>2.3465613107210199</v>
      </c>
      <c r="AL7" s="24">
        <f>AK7/'Dagens modell'!M7*1000000</f>
        <v>0.27637076115318027</v>
      </c>
    </row>
    <row r="8" spans="1:38" x14ac:dyDescent="0.25">
      <c r="A8" s="4" t="s">
        <v>19</v>
      </c>
      <c r="B8" s="2">
        <v>59395.863043100464</v>
      </c>
      <c r="C8" s="2">
        <v>729563.49901127908</v>
      </c>
      <c r="D8" s="2">
        <v>0</v>
      </c>
      <c r="E8" s="2">
        <v>2412593.943408011</v>
      </c>
      <c r="F8" s="2">
        <v>0</v>
      </c>
      <c r="G8" s="2">
        <f t="shared" si="0"/>
        <v>3201553.3054623907</v>
      </c>
      <c r="H8" s="2">
        <v>584765.22856346366</v>
      </c>
      <c r="I8" s="2">
        <v>104670.80435052187</v>
      </c>
      <c r="J8" s="2">
        <v>980139.05778934434</v>
      </c>
      <c r="K8" s="2">
        <v>0</v>
      </c>
      <c r="L8" s="2">
        <f t="shared" si="1"/>
        <v>1669575.09070333</v>
      </c>
      <c r="M8" s="2">
        <f t="shared" si="2"/>
        <v>4871128.3961657211</v>
      </c>
      <c r="O8" s="2">
        <f>B8-'Dagens modell'!B8</f>
        <v>-2.1620163897750899E-4</v>
      </c>
      <c r="P8" s="2">
        <f>C8-'Dagens modell'!C8</f>
        <v>461563.40406923403</v>
      </c>
      <c r="Q8" s="2">
        <f>D8-'Dagens modell'!D8</f>
        <v>-1078492.4081974507</v>
      </c>
      <c r="R8" s="2">
        <f>E8-'Dagens modell'!E8</f>
        <v>1163600.4301245208</v>
      </c>
      <c r="S8" s="2">
        <f>F8-'Dagens modell'!F8</f>
        <v>-467428.77000316855</v>
      </c>
      <c r="T8" s="2">
        <f>G8-'Dagens modell'!G8</f>
        <v>79242.655776934233</v>
      </c>
      <c r="U8" s="2">
        <f>H8-'Dagens modell'!H8</f>
        <v>244765.22856346366</v>
      </c>
      <c r="V8" s="2">
        <f>I8-'Dagens modell'!I8</f>
        <v>15590.854351665432</v>
      </c>
      <c r="W8" s="2">
        <f>J8-'Dagens modell'!J8</f>
        <v>-199234.58611304895</v>
      </c>
      <c r="X8" s="2">
        <f>K8-'Dagens modell'!K8</f>
        <v>0</v>
      </c>
      <c r="Y8" s="2">
        <f>L8-'Dagens modell'!L8</f>
        <v>61121.496802080423</v>
      </c>
      <c r="Z8" s="2">
        <f>M8-'Dagens modell'!M8</f>
        <v>140364.15257901512</v>
      </c>
      <c r="AB8" s="16" t="s">
        <v>79</v>
      </c>
      <c r="AC8" s="9">
        <f t="shared" si="3"/>
        <v>3.2015533054623906</v>
      </c>
      <c r="AD8" s="10">
        <f t="shared" si="4"/>
        <v>1.66957509070333</v>
      </c>
      <c r="AE8" s="11">
        <f t="shared" si="5"/>
        <v>4.8711283961657204</v>
      </c>
      <c r="AF8" s="4"/>
      <c r="AG8" s="9">
        <f t="shared" si="6"/>
        <v>7.9242655776934234E-2</v>
      </c>
      <c r="AH8" s="10">
        <f t="shared" si="7"/>
        <v>6.112149680208042E-2</v>
      </c>
      <c r="AI8" s="17">
        <f t="shared" si="8"/>
        <v>0.14036415257901466</v>
      </c>
      <c r="AK8" s="4">
        <f t="shared" si="9"/>
        <v>0.14036415257901466</v>
      </c>
      <c r="AL8" s="24">
        <f>AK8/'Dagens modell'!M8*1000000</f>
        <v>2.9670502555543814E-2</v>
      </c>
    </row>
    <row r="9" spans="1:38" x14ac:dyDescent="0.25">
      <c r="A9" s="4" t="s">
        <v>20</v>
      </c>
      <c r="B9" s="2">
        <v>785888.87186717812</v>
      </c>
      <c r="C9" s="2">
        <v>966819.92145397153</v>
      </c>
      <c r="D9" s="2">
        <v>0</v>
      </c>
      <c r="E9" s="2">
        <v>1772237.7999949125</v>
      </c>
      <c r="F9" s="2">
        <v>0</v>
      </c>
      <c r="G9" s="2">
        <f t="shared" si="0"/>
        <v>3524946.5933160624</v>
      </c>
      <c r="H9" s="2">
        <v>619163.18929401913</v>
      </c>
      <c r="I9" s="2">
        <v>164557.08544659158</v>
      </c>
      <c r="J9" s="2">
        <v>834712.41586505005</v>
      </c>
      <c r="K9" s="2">
        <v>0</v>
      </c>
      <c r="L9" s="2">
        <f t="shared" si="1"/>
        <v>1618432.6906056609</v>
      </c>
      <c r="M9" s="2">
        <f t="shared" si="2"/>
        <v>5143379.2839217233</v>
      </c>
      <c r="O9" s="2">
        <f>B9-'Dagens modell'!B9</f>
        <v>-2.8606447158381343E-3</v>
      </c>
      <c r="P9" s="2">
        <f>C9-'Dagens modell'!C9</f>
        <v>551970.45942039485</v>
      </c>
      <c r="Q9" s="2">
        <f>D9-'Dagens modell'!D9</f>
        <v>-1078492.4081974507</v>
      </c>
      <c r="R9" s="2">
        <f>E9-'Dagens modell'!E9</f>
        <v>739979.38470606133</v>
      </c>
      <c r="S9" s="2">
        <f>F9-'Dagens modell'!F9</f>
        <v>-395835.5416108222</v>
      </c>
      <c r="T9" s="2">
        <f>G9-'Dagens modell'!G9</f>
        <v>-182378.10854246095</v>
      </c>
      <c r="U9" s="2">
        <f>H9-'Dagens modell'!H9</f>
        <v>259163.18929401913</v>
      </c>
      <c r="V9" s="2">
        <f>I9-'Dagens modell'!I9</f>
        <v>14494.262382212357</v>
      </c>
      <c r="W9" s="2">
        <f>J9-'Dagens modell'!J9</f>
        <v>-253656.19231568428</v>
      </c>
      <c r="X9" s="2">
        <f>K9-'Dagens modell'!K9</f>
        <v>-16546.686056176528</v>
      </c>
      <c r="Y9" s="2">
        <f>L9-'Dagens modell'!L9</f>
        <v>3454.573304370977</v>
      </c>
      <c r="Z9" s="2">
        <f>M9-'Dagens modell'!M9</f>
        <v>-178923.53523808997</v>
      </c>
      <c r="AB9" s="16" t="s">
        <v>80</v>
      </c>
      <c r="AC9" s="9">
        <f t="shared" si="3"/>
        <v>3.5249465933160624</v>
      </c>
      <c r="AD9" s="10">
        <f t="shared" si="4"/>
        <v>1.618432690605661</v>
      </c>
      <c r="AE9" s="11">
        <f t="shared" si="5"/>
        <v>5.1433792839217229</v>
      </c>
      <c r="AF9" s="4"/>
      <c r="AG9" s="9">
        <f t="shared" si="6"/>
        <v>-0.18237810854246095</v>
      </c>
      <c r="AH9" s="10">
        <f t="shared" si="7"/>
        <v>3.4545733043709771E-3</v>
      </c>
      <c r="AI9" s="17">
        <f t="shared" si="8"/>
        <v>-0.17892353523808996</v>
      </c>
      <c r="AK9" s="4">
        <f t="shared" si="9"/>
        <v>0.17892353523808996</v>
      </c>
      <c r="AL9" s="24">
        <f>AK9/'Dagens modell'!M9*1000000</f>
        <v>3.3617691686760341E-2</v>
      </c>
    </row>
    <row r="10" spans="1:38" x14ac:dyDescent="0.25">
      <c r="A10" s="4" t="s">
        <v>21</v>
      </c>
      <c r="B10" s="2">
        <v>285686.1746216449</v>
      </c>
      <c r="C10" s="2">
        <v>794809.01518301945</v>
      </c>
      <c r="D10" s="2">
        <v>0</v>
      </c>
      <c r="E10" s="2">
        <v>411124.02140569931</v>
      </c>
      <c r="F10" s="2">
        <v>0</v>
      </c>
      <c r="G10" s="2">
        <f t="shared" si="0"/>
        <v>1491619.2112103635</v>
      </c>
      <c r="H10" s="2">
        <v>429974.43911480502</v>
      </c>
      <c r="I10" s="2">
        <v>88527.545968103062</v>
      </c>
      <c r="J10" s="2">
        <v>189906.50604423537</v>
      </c>
      <c r="K10" s="2">
        <v>0</v>
      </c>
      <c r="L10" s="2">
        <f t="shared" si="1"/>
        <v>708408.49112714338</v>
      </c>
      <c r="M10" s="2">
        <f t="shared" si="2"/>
        <v>2200027.7023375072</v>
      </c>
      <c r="O10" s="2">
        <f>B10-'Dagens modell'!B10</f>
        <v>-1.0399010498076677E-3</v>
      </c>
      <c r="P10" s="2">
        <f>C10-'Dagens modell'!C10</f>
        <v>486425.34429080319</v>
      </c>
      <c r="Q10" s="2">
        <f>D10-'Dagens modell'!D10</f>
        <v>-1078492.4081974507</v>
      </c>
      <c r="R10" s="2">
        <f>E10-'Dagens modell'!E10</f>
        <v>124738.44018971646</v>
      </c>
      <c r="S10" s="2">
        <f>F10-'Dagens modell'!F10</f>
        <v>-211053.22841372062</v>
      </c>
      <c r="T10" s="2">
        <f>G10-'Dagens modell'!G10</f>
        <v>-678381.85317055276</v>
      </c>
      <c r="U10" s="2">
        <f>H10-'Dagens modell'!H10</f>
        <v>179974.43911480502</v>
      </c>
      <c r="V10" s="2">
        <f>I10-'Dagens modell'!I10</f>
        <v>28912.878387924698</v>
      </c>
      <c r="W10" s="2">
        <f>J10-'Dagens modell'!J10</f>
        <v>-329225.12554832117</v>
      </c>
      <c r="X10" s="2">
        <f>K10-'Dagens modell'!K10</f>
        <v>-9100.6773308946085</v>
      </c>
      <c r="Y10" s="2">
        <f>L10-'Dagens modell'!L10</f>
        <v>-129438.48537648609</v>
      </c>
      <c r="Z10" s="2">
        <f>M10-'Dagens modell'!M10</f>
        <v>-807820.33854703885</v>
      </c>
      <c r="AB10" s="16" t="s">
        <v>81</v>
      </c>
      <c r="AC10" s="9">
        <f t="shared" si="3"/>
        <v>1.4916192112103634</v>
      </c>
      <c r="AD10" s="10">
        <f t="shared" si="4"/>
        <v>0.70840849112714344</v>
      </c>
      <c r="AE10" s="11">
        <f t="shared" si="5"/>
        <v>2.2000277023375068</v>
      </c>
      <c r="AF10" s="4"/>
      <c r="AG10" s="9">
        <f t="shared" si="6"/>
        <v>-0.67838185317055277</v>
      </c>
      <c r="AH10" s="10">
        <f t="shared" si="7"/>
        <v>-0.12943848537648608</v>
      </c>
      <c r="AI10" s="17">
        <f t="shared" si="8"/>
        <v>-0.80782033854703883</v>
      </c>
      <c r="AK10" s="4">
        <f t="shared" si="9"/>
        <v>0.80782033854703883</v>
      </c>
      <c r="AL10" s="24">
        <f>AK10/'Dagens modell'!M10*1000000</f>
        <v>0.26857086114944678</v>
      </c>
    </row>
    <row r="11" spans="1:38" x14ac:dyDescent="0.25">
      <c r="A11" s="4" t="s">
        <v>22</v>
      </c>
      <c r="B11" s="2">
        <v>74647.074660447877</v>
      </c>
      <c r="C11" s="2">
        <v>705837.85676700983</v>
      </c>
      <c r="D11" s="2">
        <v>0</v>
      </c>
      <c r="E11" s="2">
        <v>2631391.4455827777</v>
      </c>
      <c r="F11" s="2">
        <v>0</v>
      </c>
      <c r="G11" s="2">
        <f t="shared" si="0"/>
        <v>3411876.3770102356</v>
      </c>
      <c r="H11" s="2">
        <v>601964.22233897727</v>
      </c>
      <c r="I11" s="2">
        <v>94255.798942509748</v>
      </c>
      <c r="J11" s="2">
        <v>1204911.4491150109</v>
      </c>
      <c r="K11" s="2">
        <v>0</v>
      </c>
      <c r="L11" s="2">
        <f t="shared" si="1"/>
        <v>1901131.470396498</v>
      </c>
      <c r="M11" s="2">
        <f t="shared" si="2"/>
        <v>5313007.8474067338</v>
      </c>
      <c r="O11" s="2">
        <f>B11-'Dagens modell'!B11</f>
        <v>-2.7171622787136585E-4</v>
      </c>
      <c r="P11" s="2">
        <f>C11-'Dagens modell'!C11</f>
        <v>452522.6985341179</v>
      </c>
      <c r="Q11" s="2">
        <f>D11-'Dagens modell'!D11</f>
        <v>-2156984.8163949009</v>
      </c>
      <c r="R11" s="2">
        <f>E11-'Dagens modell'!E11</f>
        <v>1496022.7324547779</v>
      </c>
      <c r="S11" s="2">
        <f>F11-'Dagens modell'!F11</f>
        <v>-659281.04799385765</v>
      </c>
      <c r="T11" s="2">
        <f>G11-'Dagens modell'!G11</f>
        <v>-867720.43367157876</v>
      </c>
      <c r="U11" s="2">
        <f>H11-'Dagens modell'!H11</f>
        <v>251964.22233897727</v>
      </c>
      <c r="V11" s="2">
        <f>I11-'Dagens modell'!I11</f>
        <v>-6747.0845723623643</v>
      </c>
      <c r="W11" s="2">
        <f>J11-'Dagens modell'!J11</f>
        <v>-102719.33382945461</v>
      </c>
      <c r="X11" s="2">
        <f>K11-'Dagens modell'!K11</f>
        <v>0</v>
      </c>
      <c r="Y11" s="2">
        <f>L11-'Dagens modell'!L11</f>
        <v>142497.80393716041</v>
      </c>
      <c r="Z11" s="2">
        <f>M11-'Dagens modell'!M11</f>
        <v>-725222.62973441835</v>
      </c>
      <c r="AB11" s="16" t="s">
        <v>82</v>
      </c>
      <c r="AC11" s="9">
        <f t="shared" si="3"/>
        <v>3.4118763770102354</v>
      </c>
      <c r="AD11" s="10">
        <f t="shared" si="4"/>
        <v>1.9011314703964979</v>
      </c>
      <c r="AE11" s="11">
        <f t="shared" si="5"/>
        <v>5.313007847406733</v>
      </c>
      <c r="AF11" s="4"/>
      <c r="AG11" s="9">
        <f t="shared" si="6"/>
        <v>-0.86772043367157881</v>
      </c>
      <c r="AH11" s="10">
        <f t="shared" si="7"/>
        <v>0.14249780393716041</v>
      </c>
      <c r="AI11" s="17">
        <f t="shared" si="8"/>
        <v>-0.72522262973441842</v>
      </c>
      <c r="AK11" s="4">
        <f t="shared" si="9"/>
        <v>0.72522262973441842</v>
      </c>
      <c r="AL11" s="24">
        <f>AK11/'Dagens modell'!M11*1000000</f>
        <v>0.12010515870168985</v>
      </c>
    </row>
    <row r="12" spans="1:38" x14ac:dyDescent="0.25">
      <c r="A12" s="4" t="s">
        <v>23</v>
      </c>
      <c r="B12" s="2">
        <v>350791.21682477603</v>
      </c>
      <c r="C12" s="2">
        <v>854123.12079369253</v>
      </c>
      <c r="D12" s="2">
        <v>0</v>
      </c>
      <c r="E12" s="2">
        <v>1226671.9399035131</v>
      </c>
      <c r="F12" s="2">
        <v>0</v>
      </c>
      <c r="G12" s="2">
        <f t="shared" si="0"/>
        <v>2431586.2775219819</v>
      </c>
      <c r="H12" s="2">
        <v>378377.50035842822</v>
      </c>
      <c r="I12" s="2">
        <v>94255.798942509748</v>
      </c>
      <c r="J12" s="2">
        <v>436158.22983821831</v>
      </c>
      <c r="K12" s="2">
        <v>0</v>
      </c>
      <c r="L12" s="2">
        <f t="shared" si="1"/>
        <v>908791.52913915622</v>
      </c>
      <c r="M12" s="2">
        <f t="shared" si="2"/>
        <v>3340377.8066611383</v>
      </c>
      <c r="O12" s="2">
        <f>B12-'Dagens modell'!B12</f>
        <v>-1.2768841697834432E-3</v>
      </c>
      <c r="P12" s="2">
        <f>C12-'Dagens modell'!C12</f>
        <v>509027.10812859342</v>
      </c>
      <c r="Q12" s="2">
        <f>D12-'Dagens modell'!D12</f>
        <v>-1617738.6122961759</v>
      </c>
      <c r="R12" s="2">
        <f>E12-'Dagens modell'!E12</f>
        <v>388036.54316332331</v>
      </c>
      <c r="S12" s="2">
        <f>F12-'Dagens modell'!F12</f>
        <v>-386954.59691078501</v>
      </c>
      <c r="T12" s="2">
        <f>G12-'Dagens modell'!G12</f>
        <v>-1107629.5591919282</v>
      </c>
      <c r="U12" s="2">
        <f>H12-'Dagens modell'!H12</f>
        <v>158377.50035842822</v>
      </c>
      <c r="V12" s="2">
        <f>I12-'Dagens modell'!I12</f>
        <v>-2544.7391527830623</v>
      </c>
      <c r="W12" s="2">
        <f>J12-'Dagens modell'!J12</f>
        <v>-350578.82561487623</v>
      </c>
      <c r="X12" s="2">
        <f>K12-'Dagens modell'!K12</f>
        <v>0</v>
      </c>
      <c r="Y12" s="2">
        <f>L12-'Dagens modell'!L12</f>
        <v>-194746.06440923107</v>
      </c>
      <c r="Z12" s="2">
        <f>M12-'Dagens modell'!M12</f>
        <v>-1302375.6236011591</v>
      </c>
      <c r="AB12" s="16" t="s">
        <v>83</v>
      </c>
      <c r="AC12" s="9">
        <f t="shared" si="3"/>
        <v>2.4315862775219816</v>
      </c>
      <c r="AD12" s="10">
        <f t="shared" si="4"/>
        <v>0.90879152913915617</v>
      </c>
      <c r="AE12" s="11">
        <f t="shared" si="5"/>
        <v>3.340377806661138</v>
      </c>
      <c r="AF12" s="4"/>
      <c r="AG12" s="9">
        <f t="shared" si="6"/>
        <v>-1.1076295591919283</v>
      </c>
      <c r="AH12" s="10">
        <f t="shared" si="7"/>
        <v>-0.19474606440923106</v>
      </c>
      <c r="AI12" s="17">
        <f t="shared" si="8"/>
        <v>-1.3023756236011594</v>
      </c>
      <c r="AK12" s="4">
        <f t="shared" si="9"/>
        <v>1.3023756236011594</v>
      </c>
      <c r="AL12" s="24">
        <f>AK12/'Dagens modell'!M12*1000000</f>
        <v>0.28051793901266481</v>
      </c>
    </row>
    <row r="13" spans="1:38" x14ac:dyDescent="0.25">
      <c r="A13" s="4" t="s">
        <v>24</v>
      </c>
      <c r="B13" s="2">
        <v>0</v>
      </c>
      <c r="C13" s="2">
        <v>225393.60132055776</v>
      </c>
      <c r="D13" s="2">
        <v>0</v>
      </c>
      <c r="E13" s="2">
        <v>140812.44868878077</v>
      </c>
      <c r="F13" s="2">
        <v>0</v>
      </c>
      <c r="G13" s="2">
        <f t="shared" si="0"/>
        <v>366206.05000933853</v>
      </c>
      <c r="H13" s="2">
        <v>171989.76747448003</v>
      </c>
      <c r="I13" s="2">
        <v>3124.5016224036376</v>
      </c>
      <c r="J13" s="2">
        <v>16611.495081729016</v>
      </c>
      <c r="K13" s="2">
        <v>0</v>
      </c>
      <c r="L13" s="2">
        <f t="shared" si="1"/>
        <v>191725.76417861271</v>
      </c>
      <c r="M13" s="2">
        <f t="shared" si="2"/>
        <v>557931.81418795127</v>
      </c>
      <c r="O13" s="2">
        <f>B13-'Dagens modell'!B13</f>
        <v>0</v>
      </c>
      <c r="P13" s="2">
        <f>C13-'Dagens modell'!C13</f>
        <v>155640.15195208028</v>
      </c>
      <c r="Q13" s="2">
        <f>D13-'Dagens modell'!D13</f>
        <v>-945118.84705036588</v>
      </c>
      <c r="R13" s="2">
        <f>E13-'Dagens modell'!E13</f>
        <v>140812.44868878077</v>
      </c>
      <c r="S13" s="2">
        <f>F13-'Dagens modell'!F13</f>
        <v>-128092.47241916702</v>
      </c>
      <c r="T13" s="2">
        <f>G13-'Dagens modell'!G13</f>
        <v>-776758.71882867173</v>
      </c>
      <c r="U13" s="2">
        <f>H13-'Dagens modell'!H13</f>
        <v>71989.767474480032</v>
      </c>
      <c r="V13" s="2">
        <f>I13-'Dagens modell'!I13</f>
        <v>1658.567173613186</v>
      </c>
      <c r="W13" s="2">
        <f>J13-'Dagens modell'!J13</f>
        <v>-136925.10918609676</v>
      </c>
      <c r="X13" s="2">
        <f>K13-'Dagens modell'!K13</f>
        <v>-551.55620186721922</v>
      </c>
      <c r="Y13" s="2">
        <f>L13-'Dagens modell'!L13</f>
        <v>-63828.330739870726</v>
      </c>
      <c r="Z13" s="2">
        <f>M13-'Dagens modell'!M13</f>
        <v>-840587.0495685424</v>
      </c>
      <c r="AB13" s="16" t="s">
        <v>84</v>
      </c>
      <c r="AC13" s="9">
        <f t="shared" si="3"/>
        <v>0.36620605000933854</v>
      </c>
      <c r="AD13" s="10">
        <f t="shared" si="4"/>
        <v>0.1917257641786127</v>
      </c>
      <c r="AE13" s="11">
        <f t="shared" si="5"/>
        <v>0.55793181418795124</v>
      </c>
      <c r="AF13" s="4"/>
      <c r="AG13" s="9">
        <f t="shared" si="6"/>
        <v>-0.77675871882867176</v>
      </c>
      <c r="AH13" s="10">
        <f t="shared" si="7"/>
        <v>-6.3828330739870723E-2</v>
      </c>
      <c r="AI13" s="17">
        <f t="shared" si="8"/>
        <v>-0.84058704956854247</v>
      </c>
      <c r="AK13" s="4">
        <f t="shared" si="9"/>
        <v>0.84058704956854247</v>
      </c>
      <c r="AL13" s="24">
        <f>AK13/'Dagens modell'!M13*1000000</f>
        <v>0.60105521016047103</v>
      </c>
    </row>
    <row r="14" spans="1:38" x14ac:dyDescent="0.25">
      <c r="A14" s="4" t="s">
        <v>25</v>
      </c>
      <c r="B14" s="2">
        <v>255780.03603711459</v>
      </c>
      <c r="C14" s="2">
        <v>296570.52805336547</v>
      </c>
      <c r="D14" s="2">
        <v>0</v>
      </c>
      <c r="E14" s="2">
        <v>669792.75515147054</v>
      </c>
      <c r="F14" s="2">
        <v>0</v>
      </c>
      <c r="G14" s="2">
        <f t="shared" si="0"/>
        <v>1222143.3192419508</v>
      </c>
      <c r="H14" s="2">
        <v>464372.39984536037</v>
      </c>
      <c r="I14" s="2">
        <v>7290.5037856084882</v>
      </c>
      <c r="J14" s="2">
        <v>177493.52070843789</v>
      </c>
      <c r="K14" s="2">
        <v>0</v>
      </c>
      <c r="L14" s="2">
        <f t="shared" si="1"/>
        <v>649156.42433940677</v>
      </c>
      <c r="M14" s="2">
        <f t="shared" si="2"/>
        <v>1871299.7435813574</v>
      </c>
      <c r="O14" s="2">
        <f>B14-'Dagens modell'!B14</f>
        <v>-9.3104233383201063E-4</v>
      </c>
      <c r="P14" s="2">
        <f>C14-'Dagens modell'!C14</f>
        <v>204789.67362115826</v>
      </c>
      <c r="Q14" s="2">
        <f>D14-'Dagens modell'!D14</f>
        <v>-1078492.4081974507</v>
      </c>
      <c r="R14" s="2">
        <f>E14-'Dagens modell'!E14</f>
        <v>105647.79040749872</v>
      </c>
      <c r="S14" s="2">
        <f>F14-'Dagens modell'!F14</f>
        <v>-247991.13643981866</v>
      </c>
      <c r="T14" s="2">
        <f>G14-'Dagens modell'!G14</f>
        <v>-1016046.0815396546</v>
      </c>
      <c r="U14" s="2">
        <f>H14-'Dagens modell'!H14</f>
        <v>194372.39984536037</v>
      </c>
      <c r="V14" s="2">
        <f>I14-'Dagens modell'!I14</f>
        <v>3869.990071897435</v>
      </c>
      <c r="W14" s="2">
        <f>J14-'Dagens modell'!J14</f>
        <v>-324385.24614107166</v>
      </c>
      <c r="X14" s="2">
        <f>K14-'Dagens modell'!K14</f>
        <v>-17760.109700293233</v>
      </c>
      <c r="Y14" s="2">
        <f>L14-'Dagens modell'!L14</f>
        <v>-143902.96592410712</v>
      </c>
      <c r="Z14" s="2">
        <f>M14-'Dagens modell'!M14</f>
        <v>-1159949.0474637616</v>
      </c>
      <c r="AB14" s="16" t="s">
        <v>85</v>
      </c>
      <c r="AC14" s="9">
        <f t="shared" si="3"/>
        <v>1.2221433192419509</v>
      </c>
      <c r="AD14" s="10">
        <f t="shared" si="4"/>
        <v>0.64915642433940679</v>
      </c>
      <c r="AE14" s="11">
        <f t="shared" si="5"/>
        <v>1.8712997435813576</v>
      </c>
      <c r="AF14" s="4"/>
      <c r="AG14" s="9">
        <f t="shared" si="6"/>
        <v>-1.0160460815396546</v>
      </c>
      <c r="AH14" s="10">
        <f t="shared" si="7"/>
        <v>-0.14390296592410712</v>
      </c>
      <c r="AI14" s="17">
        <f t="shared" si="8"/>
        <v>-1.1599490474637617</v>
      </c>
      <c r="AK14" s="4">
        <f t="shared" si="9"/>
        <v>1.1599490474637617</v>
      </c>
      <c r="AL14" s="24">
        <f>AK14/'Dagens modell'!M14*1000000</f>
        <v>0.38266375590498214</v>
      </c>
    </row>
    <row r="15" spans="1:38" x14ac:dyDescent="0.25">
      <c r="A15" s="4" t="s">
        <v>26</v>
      </c>
      <c r="B15" s="2">
        <v>294790.52711165085</v>
      </c>
      <c r="C15" s="2">
        <v>2040405.2330071547</v>
      </c>
      <c r="D15" s="2">
        <v>0</v>
      </c>
      <c r="E15" s="2">
        <v>5294086.7506634519</v>
      </c>
      <c r="F15" s="2">
        <v>0</v>
      </c>
      <c r="G15" s="2">
        <f t="shared" si="0"/>
        <v>7629282.5107822567</v>
      </c>
      <c r="H15" s="2">
        <v>567566.23478795006</v>
      </c>
      <c r="I15" s="2">
        <v>167681.58706899523</v>
      </c>
      <c r="J15" s="2">
        <v>1947865.1302428911</v>
      </c>
      <c r="K15" s="2">
        <v>0</v>
      </c>
      <c r="L15" s="2">
        <f t="shared" si="1"/>
        <v>2683112.9520998364</v>
      </c>
      <c r="M15" s="2">
        <f t="shared" si="2"/>
        <v>10312395.462882094</v>
      </c>
      <c r="O15" s="2">
        <f>B15-'Dagens modell'!B15</f>
        <v>-1.0730409994721413E-3</v>
      </c>
      <c r="P15" s="2">
        <f>C15-'Dagens modell'!C15</f>
        <v>615966.37221929873</v>
      </c>
      <c r="Q15" s="2">
        <f>D15-'Dagens modell'!D15</f>
        <v>-1617738.6122961759</v>
      </c>
      <c r="R15" s="2">
        <f>E15-'Dagens modell'!E15</f>
        <v>2632732.5233392855</v>
      </c>
      <c r="S15" s="2">
        <f>F15-'Dagens modell'!F15</f>
        <v>-634244.38372867787</v>
      </c>
      <c r="T15" s="2">
        <f>G15-'Dagens modell'!G15</f>
        <v>996715.89846068807</v>
      </c>
      <c r="U15" s="2">
        <f>H15-'Dagens modell'!H15</f>
        <v>237566.23478795006</v>
      </c>
      <c r="V15" s="2">
        <f>I15-'Dagens modell'!I15</f>
        <v>8334.5124962431437</v>
      </c>
      <c r="W15" s="2">
        <f>J15-'Dagens modell'!J15</f>
        <v>112187.14679278154</v>
      </c>
      <c r="X15" s="2">
        <f>K15-'Dagens modell'!K15</f>
        <v>-97680.603351655795</v>
      </c>
      <c r="Y15" s="2">
        <f>L15-'Dagens modell'!L15</f>
        <v>260407.29072531871</v>
      </c>
      <c r="Z15" s="2">
        <f>M15-'Dagens modell'!M15</f>
        <v>1257123.1891860068</v>
      </c>
      <c r="AB15" s="16" t="s">
        <v>86</v>
      </c>
      <c r="AC15" s="9">
        <f t="shared" si="3"/>
        <v>7.6292825107822564</v>
      </c>
      <c r="AD15" s="10">
        <f t="shared" si="4"/>
        <v>2.6831129520998362</v>
      </c>
      <c r="AE15" s="11">
        <f t="shared" si="5"/>
        <v>10.312395462882092</v>
      </c>
      <c r="AF15" s="4"/>
      <c r="AG15" s="9">
        <f t="shared" si="6"/>
        <v>0.99671589846068809</v>
      </c>
      <c r="AH15" s="10">
        <f t="shared" si="7"/>
        <v>0.26040729072531871</v>
      </c>
      <c r="AI15" s="17">
        <f t="shared" si="8"/>
        <v>1.2571231891860069</v>
      </c>
      <c r="AK15" s="4">
        <f t="shared" si="9"/>
        <v>1.2571231891860069</v>
      </c>
      <c r="AL15" s="24">
        <f>AK15/'Dagens modell'!M15*1000000</f>
        <v>0.13882776256631402</v>
      </c>
    </row>
    <row r="16" spans="1:38" x14ac:dyDescent="0.25">
      <c r="A16" s="4" t="s">
        <v>27</v>
      </c>
      <c r="B16" s="2">
        <v>68784.72921954951</v>
      </c>
      <c r="C16" s="2">
        <v>1156625.0594081255</v>
      </c>
      <c r="D16" s="2">
        <v>0</v>
      </c>
      <c r="E16" s="2">
        <v>2137998.6846545381</v>
      </c>
      <c r="F16" s="2">
        <v>0</v>
      </c>
      <c r="G16" s="2">
        <f t="shared" si="0"/>
        <v>3363408.4732822133</v>
      </c>
      <c r="H16" s="2">
        <v>670760.11230070365</v>
      </c>
      <c r="I16" s="2">
        <v>311408.66169956257</v>
      </c>
      <c r="J16" s="2">
        <v>594849.72864096297</v>
      </c>
      <c r="K16" s="2">
        <v>0</v>
      </c>
      <c r="L16" s="2">
        <f t="shared" si="1"/>
        <v>1577018.5026412292</v>
      </c>
      <c r="M16" s="2">
        <f t="shared" si="2"/>
        <v>4940426.9759234423</v>
      </c>
      <c r="O16" s="2">
        <f>B16-'Dagens modell'!B16</f>
        <v>-2.5037722662091255E-4</v>
      </c>
      <c r="P16" s="2">
        <f>C16-'Dagens modell'!C16</f>
        <v>624296.10370132362</v>
      </c>
      <c r="Q16" s="2">
        <f>D16-'Dagens modell'!D16</f>
        <v>-1617738.6122961759</v>
      </c>
      <c r="R16" s="2">
        <f>E16-'Dagens modell'!E16</f>
        <v>842703.29514914006</v>
      </c>
      <c r="S16" s="2">
        <f>F16-'Dagens modell'!F16</f>
        <v>-408870.46319003624</v>
      </c>
      <c r="T16" s="2">
        <f>G16-'Dagens modell'!G16</f>
        <v>-559609.67688612547</v>
      </c>
      <c r="U16" s="2">
        <f>H16-'Dagens modell'!H16</f>
        <v>280760.11230070365</v>
      </c>
      <c r="V16" s="2">
        <f>I16-'Dagens modell'!I16</f>
        <v>149960.41441702086</v>
      </c>
      <c r="W16" s="2">
        <f>J16-'Dagens modell'!J16</f>
        <v>-323929.57579020387</v>
      </c>
      <c r="X16" s="2">
        <f>K16-'Dagens modell'!K16</f>
        <v>-70378.571358952118</v>
      </c>
      <c r="Y16" s="2">
        <f>L16-'Dagens modell'!L16</f>
        <v>36412.379568568431</v>
      </c>
      <c r="Z16" s="2">
        <f>M16-'Dagens modell'!M16</f>
        <v>-523197.29731755704</v>
      </c>
      <c r="AB16" s="16" t="s">
        <v>87</v>
      </c>
      <c r="AC16" s="9">
        <f t="shared" si="3"/>
        <v>3.3634084732822132</v>
      </c>
      <c r="AD16" s="10">
        <f t="shared" si="4"/>
        <v>1.5770185026412291</v>
      </c>
      <c r="AE16" s="11">
        <f t="shared" si="5"/>
        <v>4.940426975923442</v>
      </c>
      <c r="AF16" s="4"/>
      <c r="AG16" s="9">
        <f t="shared" si="6"/>
        <v>-0.55960967688612551</v>
      </c>
      <c r="AH16" s="10">
        <f t="shared" si="7"/>
        <v>3.641237956856843E-2</v>
      </c>
      <c r="AI16" s="17">
        <f t="shared" si="8"/>
        <v>-0.52319729731755704</v>
      </c>
      <c r="AK16" s="4">
        <f t="shared" si="9"/>
        <v>0.52319729731755704</v>
      </c>
      <c r="AL16" s="24">
        <f>AK16/'Dagens modell'!M16*1000000</f>
        <v>9.5760116573169587E-2</v>
      </c>
    </row>
    <row r="17" spans="1:38" x14ac:dyDescent="0.25">
      <c r="A17" s="4" t="s">
        <v>28</v>
      </c>
      <c r="B17" s="2">
        <v>0.40813419697092368</v>
      </c>
      <c r="C17" s="2">
        <v>272844.88580909622</v>
      </c>
      <c r="D17" s="2">
        <v>0</v>
      </c>
      <c r="E17" s="2">
        <v>532275.44956773135</v>
      </c>
      <c r="F17" s="2">
        <v>0</v>
      </c>
      <c r="G17" s="2">
        <f t="shared" si="0"/>
        <v>805120.74351102451</v>
      </c>
      <c r="H17" s="2">
        <v>533168.33237725077</v>
      </c>
      <c r="I17" s="2">
        <v>0</v>
      </c>
      <c r="J17" s="2">
        <v>254222.80751451952</v>
      </c>
      <c r="K17" s="2">
        <v>0</v>
      </c>
      <c r="L17" s="2">
        <f t="shared" si="1"/>
        <v>787391.13989177032</v>
      </c>
      <c r="M17" s="2">
        <f t="shared" si="2"/>
        <v>1592511.8834027948</v>
      </c>
      <c r="O17" s="2">
        <f>B17-'Dagens modell'!B17</f>
        <v>-1.4856132990459514E-9</v>
      </c>
      <c r="P17" s="2">
        <f>C17-'Dagens modell'!C17</f>
        <v>188406.49973146559</v>
      </c>
      <c r="Q17" s="2">
        <f>D17-'Dagens modell'!D17</f>
        <v>-1031757.7371755611</v>
      </c>
      <c r="R17" s="2">
        <f>E17-'Dagens modell'!E17</f>
        <v>532275.44956773135</v>
      </c>
      <c r="S17" s="2">
        <f>F17-'Dagens modell'!F17</f>
        <v>-244715.92156807566</v>
      </c>
      <c r="T17" s="2">
        <f>G17-'Dagens modell'!G17</f>
        <v>-555791.70944444148</v>
      </c>
      <c r="U17" s="2">
        <f>H17-'Dagens modell'!H17</f>
        <v>223168.33237725077</v>
      </c>
      <c r="V17" s="2">
        <f>I17-'Dagens modell'!I17</f>
        <v>-9.9999999999999995E-8</v>
      </c>
      <c r="W17" s="2">
        <f>J17-'Dagens modell'!J17</f>
        <v>-346417.98710407864</v>
      </c>
      <c r="X17" s="2">
        <f>K17-'Dagens modell'!K17</f>
        <v>-523.97839177854644</v>
      </c>
      <c r="Y17" s="2">
        <f>L17-'Dagens modell'!L17</f>
        <v>-123773.63311870641</v>
      </c>
      <c r="Z17" s="2">
        <f>M17-'Dagens modell'!M17</f>
        <v>-679565.34256314789</v>
      </c>
      <c r="AB17" s="16" t="s">
        <v>88</v>
      </c>
      <c r="AC17" s="9">
        <f t="shared" si="3"/>
        <v>0.80512074351102447</v>
      </c>
      <c r="AD17" s="10">
        <f t="shared" si="4"/>
        <v>0.78739113989177034</v>
      </c>
      <c r="AE17" s="11">
        <f t="shared" si="5"/>
        <v>1.5925118834027949</v>
      </c>
      <c r="AF17" s="4"/>
      <c r="AG17" s="9">
        <f t="shared" si="6"/>
        <v>-0.55579170944444145</v>
      </c>
      <c r="AH17" s="10">
        <f t="shared" si="7"/>
        <v>-0.1237736331187064</v>
      </c>
      <c r="AI17" s="17">
        <f t="shared" si="8"/>
        <v>-0.67956534256314782</v>
      </c>
      <c r="AK17" s="4">
        <f t="shared" si="9"/>
        <v>0.67956534256314782</v>
      </c>
      <c r="AL17" s="24">
        <f>AK17/'Dagens modell'!M17*1000000</f>
        <v>0.29909429785083114</v>
      </c>
    </row>
    <row r="18" spans="1:38" x14ac:dyDescent="0.25">
      <c r="A18" s="4" t="s">
        <v>29</v>
      </c>
      <c r="B18" s="2">
        <v>1237367.2673404594</v>
      </c>
      <c r="C18" s="2">
        <v>3751617.179875073</v>
      </c>
      <c r="D18" s="2">
        <v>0</v>
      </c>
      <c r="E18" s="2">
        <v>12905977.161413215</v>
      </c>
      <c r="F18" s="2">
        <v>0</v>
      </c>
      <c r="G18" s="2">
        <f t="shared" si="0"/>
        <v>17894961.60862875</v>
      </c>
      <c r="H18" s="2">
        <v>601964.17976881331</v>
      </c>
      <c r="I18" s="2">
        <v>10374907.637191279</v>
      </c>
      <c r="J18" s="2">
        <v>7149636.1615500348</v>
      </c>
      <c r="K18" s="2">
        <v>0</v>
      </c>
      <c r="L18" s="2">
        <f t="shared" si="1"/>
        <v>18126507.978510126</v>
      </c>
      <c r="M18" s="2">
        <f t="shared" si="2"/>
        <v>36021469.587138876</v>
      </c>
      <c r="O18" s="2">
        <f>B18-'Dagens modell'!B18</f>
        <v>-4.5040315017104149E-3</v>
      </c>
      <c r="P18" s="2">
        <f>C18-'Dagens modell'!C18</f>
        <v>80383.002586784307</v>
      </c>
      <c r="Q18" s="2">
        <f>D18-'Dagens modell'!D18</f>
        <v>-1617738.6122961759</v>
      </c>
      <c r="R18" s="2">
        <f>E18-'Dagens modell'!E18</f>
        <v>1108611.6326104775</v>
      </c>
      <c r="S18" s="2">
        <f>F18-'Dagens modell'!F18</f>
        <v>-2752751.7163011096</v>
      </c>
      <c r="T18" s="2">
        <f>G18-'Dagens modell'!G18</f>
        <v>-3181495.6979040541</v>
      </c>
      <c r="U18" s="2">
        <f>H18-'Dagens modell'!H18</f>
        <v>251964.17976881331</v>
      </c>
      <c r="V18" s="2">
        <f>I18-'Dagens modell'!I18</f>
        <v>-3131625.9992631655</v>
      </c>
      <c r="W18" s="2">
        <f>J18-'Dagens modell'!J18</f>
        <v>-3236850.5693103606</v>
      </c>
      <c r="X18" s="2">
        <f>K18-'Dagens modell'!K18</f>
        <v>0</v>
      </c>
      <c r="Y18" s="2">
        <f>L18-'Dagens modell'!L18</f>
        <v>-6116512.3888047114</v>
      </c>
      <c r="Z18" s="2">
        <f>M18-'Dagens modell'!M18</f>
        <v>-9298008.0867087692</v>
      </c>
      <c r="AB18" s="16" t="s">
        <v>89</v>
      </c>
      <c r="AC18" s="9">
        <f t="shared" si="3"/>
        <v>17.894961608628751</v>
      </c>
      <c r="AD18" s="10">
        <f t="shared" si="4"/>
        <v>18.126507978510126</v>
      </c>
      <c r="AE18" s="11">
        <f t="shared" si="5"/>
        <v>36.021469587138881</v>
      </c>
      <c r="AF18" s="4"/>
      <c r="AG18" s="9">
        <f t="shared" si="6"/>
        <v>-3.1814956979040541</v>
      </c>
      <c r="AH18" s="10">
        <f t="shared" si="7"/>
        <v>-6.1165123888047113</v>
      </c>
      <c r="AI18" s="17">
        <f t="shared" si="8"/>
        <v>-9.2980080867087658</v>
      </c>
      <c r="AK18" s="4">
        <f t="shared" si="9"/>
        <v>9.2980080867087658</v>
      </c>
      <c r="AL18" s="24">
        <f>AK18/'Dagens modell'!M18*1000000</f>
        <v>0.20516582635007585</v>
      </c>
    </row>
    <row r="19" spans="1:38" x14ac:dyDescent="0.25">
      <c r="A19" s="4" t="s">
        <v>30</v>
      </c>
      <c r="B19" s="2">
        <v>966791.27019129216</v>
      </c>
      <c r="C19" s="2">
        <v>3342942.9922175356</v>
      </c>
      <c r="D19" s="2">
        <v>0</v>
      </c>
      <c r="E19" s="2">
        <v>9666813.045821026</v>
      </c>
      <c r="F19" s="2">
        <v>0</v>
      </c>
      <c r="G19" s="2">
        <f t="shared" si="0"/>
        <v>13976547.308229852</v>
      </c>
      <c r="H19" s="2">
        <v>791152.95676849911</v>
      </c>
      <c r="I19" s="2">
        <v>596779.80987909483</v>
      </c>
      <c r="J19" s="2">
        <v>4780733.5213510115</v>
      </c>
      <c r="K19" s="2">
        <v>0</v>
      </c>
      <c r="L19" s="2">
        <f t="shared" si="1"/>
        <v>6168666.2879986055</v>
      </c>
      <c r="M19" s="2">
        <f t="shared" si="2"/>
        <v>20145213.596228458</v>
      </c>
      <c r="O19" s="2">
        <f>B19-'Dagens modell'!B19</f>
        <v>-3.5191315691918135E-3</v>
      </c>
      <c r="P19" s="2">
        <f>C19-'Dagens modell'!C19</f>
        <v>-93332.197724302765</v>
      </c>
      <c r="Q19" s="2">
        <f>D19-'Dagens modell'!D19</f>
        <v>-1617738.6122961759</v>
      </c>
      <c r="R19" s="2">
        <f>E19-'Dagens modell'!E19</f>
        <v>5095647.1675134106</v>
      </c>
      <c r="S19" s="2">
        <f>F19-'Dagens modell'!F19</f>
        <v>-1121714.9536029145</v>
      </c>
      <c r="T19" s="2">
        <f>G19-'Dagens modell'!G19</f>
        <v>2262861.4003708847</v>
      </c>
      <c r="U19" s="2">
        <f>H19-'Dagens modell'!H19</f>
        <v>331152.95676849911</v>
      </c>
      <c r="V19" s="2">
        <f>I19-'Dagens modell'!I19</f>
        <v>184510.17842561688</v>
      </c>
      <c r="W19" s="2">
        <f>J19-'Dagens modell'!J19</f>
        <v>1014432.5371113559</v>
      </c>
      <c r="X19" s="2">
        <f>K19-'Dagens modell'!K19</f>
        <v>0</v>
      </c>
      <c r="Y19" s="2">
        <f>L19-'Dagens modell'!L19</f>
        <v>1530095.6723054722</v>
      </c>
      <c r="Z19" s="2">
        <f>M19-'Dagens modell'!M19</f>
        <v>3792957.0726763569</v>
      </c>
      <c r="AB19" s="16" t="s">
        <v>90</v>
      </c>
      <c r="AC19" s="9">
        <f t="shared" si="3"/>
        <v>13.976547308229852</v>
      </c>
      <c r="AD19" s="10">
        <f t="shared" si="4"/>
        <v>6.1686662879986054</v>
      </c>
      <c r="AE19" s="11">
        <f t="shared" si="5"/>
        <v>20.145213596228459</v>
      </c>
      <c r="AF19" s="4"/>
      <c r="AG19" s="9">
        <f t="shared" si="6"/>
        <v>2.2628614003708849</v>
      </c>
      <c r="AH19" s="10">
        <f t="shared" si="7"/>
        <v>1.5300956723054722</v>
      </c>
      <c r="AI19" s="17">
        <f t="shared" si="8"/>
        <v>3.7929570726763568</v>
      </c>
      <c r="AK19" s="4">
        <f t="shared" si="9"/>
        <v>3.7929570726763568</v>
      </c>
      <c r="AL19" s="24">
        <f>AK19/'Dagens modell'!M19*1000000</f>
        <v>0.23195312935639026</v>
      </c>
    </row>
    <row r="20" spans="1:38" x14ac:dyDescent="0.25">
      <c r="A20" s="4" t="s">
        <v>31</v>
      </c>
      <c r="B20" s="2">
        <v>668738.71868822479</v>
      </c>
      <c r="C20" s="2">
        <v>1340498.786801212</v>
      </c>
      <c r="D20" s="2">
        <v>0</v>
      </c>
      <c r="E20" s="2">
        <v>9721221.3503904399</v>
      </c>
      <c r="F20" s="2">
        <v>0</v>
      </c>
      <c r="G20" s="2">
        <f t="shared" si="0"/>
        <v>11730458.855879877</v>
      </c>
      <c r="H20" s="2">
        <v>687959.07925574551</v>
      </c>
      <c r="I20" s="2">
        <v>495754.25742137717</v>
      </c>
      <c r="J20" s="2">
        <v>3343261.1410917947</v>
      </c>
      <c r="K20" s="2">
        <v>0</v>
      </c>
      <c r="L20" s="2">
        <f t="shared" si="1"/>
        <v>4526974.4777689176</v>
      </c>
      <c r="M20" s="2">
        <f t="shared" si="2"/>
        <v>16257433.333648793</v>
      </c>
      <c r="O20" s="2">
        <f>B20-'Dagens modell'!B20</f>
        <v>-2.4342166725546122E-3</v>
      </c>
      <c r="P20" s="2">
        <f>C20-'Dagens modell'!C20</f>
        <v>694361.57159847324</v>
      </c>
      <c r="Q20" s="2">
        <f>D20-'Dagens modell'!D20</f>
        <v>-1078492.4081974507</v>
      </c>
      <c r="R20" s="2">
        <f>E20-'Dagens modell'!E20</f>
        <v>4970713.1684436807</v>
      </c>
      <c r="S20" s="2">
        <f>F20-'Dagens modell'!F20</f>
        <v>-927325.75819485693</v>
      </c>
      <c r="T20" s="2">
        <f>G20-'Dagens modell'!G20</f>
        <v>3659256.5712156296</v>
      </c>
      <c r="U20" s="2">
        <f>H20-'Dagens modell'!H20</f>
        <v>287959.07925574551</v>
      </c>
      <c r="V20" s="2">
        <f>I20-'Dagens modell'!I20</f>
        <v>-209799.99273343716</v>
      </c>
      <c r="W20" s="2">
        <f>J20-'Dagens modell'!J20</f>
        <v>635836.8788980362</v>
      </c>
      <c r="X20" s="2">
        <f>K20-'Dagens modell'!K20</f>
        <v>-1671601.3810156875</v>
      </c>
      <c r="Y20" s="2">
        <f>L20-'Dagens modell'!L20</f>
        <v>-957605.41559534241</v>
      </c>
      <c r="Z20" s="2">
        <f>M20-'Dagens modell'!M20</f>
        <v>2701651.1556202862</v>
      </c>
      <c r="AB20" s="16" t="s">
        <v>91</v>
      </c>
      <c r="AC20" s="9">
        <f t="shared" si="3"/>
        <v>11.730458855879876</v>
      </c>
      <c r="AD20" s="10">
        <f t="shared" si="4"/>
        <v>4.5269744777689178</v>
      </c>
      <c r="AE20" s="11">
        <f t="shared" si="5"/>
        <v>16.257433333648795</v>
      </c>
      <c r="AF20" s="4"/>
      <c r="AG20" s="9">
        <f t="shared" si="6"/>
        <v>3.6592565712156295</v>
      </c>
      <c r="AH20" s="10">
        <f t="shared" si="7"/>
        <v>-0.9576054155953424</v>
      </c>
      <c r="AI20" s="17">
        <f t="shared" si="8"/>
        <v>2.7016511556202873</v>
      </c>
      <c r="AK20" s="4">
        <f t="shared" si="9"/>
        <v>2.7016511556202873</v>
      </c>
      <c r="AL20" s="24">
        <f>AK20/'Dagens modell'!M20*1000000</f>
        <v>0.19929880254340318</v>
      </c>
    </row>
    <row r="21" spans="1:38" x14ac:dyDescent="0.25">
      <c r="A21" s="4" t="s">
        <v>32</v>
      </c>
      <c r="B21" s="2">
        <v>598133.28471370449</v>
      </c>
      <c r="C21" s="2">
        <v>2096753.633337294</v>
      </c>
      <c r="D21" s="2">
        <v>0</v>
      </c>
      <c r="E21" s="2">
        <v>9965287.1082757022</v>
      </c>
      <c r="F21" s="2">
        <v>0</v>
      </c>
      <c r="G21" s="2">
        <f t="shared" si="0"/>
        <v>12660174.026326701</v>
      </c>
      <c r="H21" s="2">
        <v>722357.06680677261</v>
      </c>
      <c r="I21" s="2">
        <v>1235740.3916606386</v>
      </c>
      <c r="J21" s="2">
        <v>5573883.7331297062</v>
      </c>
      <c r="K21" s="2">
        <v>0</v>
      </c>
      <c r="L21" s="2">
        <f t="shared" si="1"/>
        <v>7531981.1915971171</v>
      </c>
      <c r="M21" s="2">
        <f t="shared" si="2"/>
        <v>20192155.21792382</v>
      </c>
      <c r="O21" s="2">
        <f>B21-'Dagens modell'!B21</f>
        <v>-2.1772121544927359E-3</v>
      </c>
      <c r="P21" s="2">
        <f>C21-'Dagens modell'!C21</f>
        <v>602561.32318096049</v>
      </c>
      <c r="Q21" s="2">
        <f>D21-'Dagens modell'!D21</f>
        <v>-2696231.0204936266</v>
      </c>
      <c r="R21" s="2">
        <f>E21-'Dagens modell'!E21</f>
        <v>4775491.254396881</v>
      </c>
      <c r="S21" s="2">
        <f>F21-'Dagens modell'!F21</f>
        <v>-1148033.8914117008</v>
      </c>
      <c r="T21" s="2">
        <f>G21-'Dagens modell'!G21</f>
        <v>1533787.6634953003</v>
      </c>
      <c r="U21" s="2">
        <f>H21-'Dagens modell'!H21</f>
        <v>302357.06680677261</v>
      </c>
      <c r="V21" s="2">
        <f>I21-'Dagens modell'!I21</f>
        <v>-960669.19281236501</v>
      </c>
      <c r="W21" s="2">
        <f>J21-'Dagens modell'!J21</f>
        <v>638643.62056086212</v>
      </c>
      <c r="X21" s="2">
        <f>K21-'Dagens modell'!K21</f>
        <v>-63153.185114422624</v>
      </c>
      <c r="Y21" s="2">
        <f>L21-'Dagens modell'!L21</f>
        <v>-82821.690559153445</v>
      </c>
      <c r="Z21" s="2">
        <f>M21-'Dagens modell'!M21</f>
        <v>1450965.9729361497</v>
      </c>
      <c r="AB21" s="16" t="s">
        <v>92</v>
      </c>
      <c r="AC21" s="9">
        <f t="shared" si="3"/>
        <v>12.6601740263267</v>
      </c>
      <c r="AD21" s="10">
        <f t="shared" si="4"/>
        <v>7.5319811915971169</v>
      </c>
      <c r="AE21" s="11">
        <f t="shared" si="5"/>
        <v>20.192155217923819</v>
      </c>
      <c r="AF21" s="4"/>
      <c r="AG21" s="9">
        <f t="shared" si="6"/>
        <v>1.5337876634953003</v>
      </c>
      <c r="AH21" s="10">
        <f t="shared" si="7"/>
        <v>-8.2821690559153449E-2</v>
      </c>
      <c r="AI21" s="17">
        <f t="shared" si="8"/>
        <v>1.4509659729361468</v>
      </c>
      <c r="AK21" s="4">
        <f t="shared" si="9"/>
        <v>1.4509659729361468</v>
      </c>
      <c r="AL21" s="24">
        <f>AK21/'Dagens modell'!M21*1000000</f>
        <v>7.7421232663994768E-2</v>
      </c>
    </row>
    <row r="22" spans="1:38" x14ac:dyDescent="0.25">
      <c r="A22" s="4" t="s">
        <v>33</v>
      </c>
      <c r="B22" s="2">
        <v>139217.51004003835</v>
      </c>
      <c r="C22" s="2">
        <v>610935.28778993292</v>
      </c>
      <c r="D22" s="2">
        <v>0</v>
      </c>
      <c r="E22" s="2">
        <v>1092339.9393213142</v>
      </c>
      <c r="F22" s="2">
        <v>0</v>
      </c>
      <c r="G22" s="2">
        <f t="shared" si="0"/>
        <v>1842492.7371512856</v>
      </c>
      <c r="H22" s="2">
        <v>601964.20658928505</v>
      </c>
      <c r="I22" s="2">
        <v>95818.049753711559</v>
      </c>
      <c r="J22" s="2">
        <v>285133.57491934864</v>
      </c>
      <c r="K22" s="2">
        <v>0</v>
      </c>
      <c r="L22" s="2">
        <f t="shared" si="1"/>
        <v>982915.83126234519</v>
      </c>
      <c r="M22" s="2">
        <f t="shared" si="2"/>
        <v>2825408.5684136311</v>
      </c>
      <c r="O22" s="2">
        <f>B22-'Dagens modell'!B22</f>
        <v>-5.0675336387939751E-4</v>
      </c>
      <c r="P22" s="2">
        <f>C22-'Dagens modell'!C22</f>
        <v>416359.87639365363</v>
      </c>
      <c r="Q22" s="2">
        <f>D22-'Dagens modell'!D22</f>
        <v>-1617738.6122961759</v>
      </c>
      <c r="R22" s="2">
        <f>E22-'Dagens modell'!E22</f>
        <v>250158.77105084341</v>
      </c>
      <c r="S22" s="2">
        <f>F22-'Dagens modell'!F22</f>
        <v>-329807.18373701954</v>
      </c>
      <c r="T22" s="2">
        <f>G22-'Dagens modell'!G22</f>
        <v>-1281027.1490954519</v>
      </c>
      <c r="U22" s="2">
        <f>H22-'Dagens modell'!H22</f>
        <v>251964.20658928505</v>
      </c>
      <c r="V22" s="2">
        <f>I22-'Dagens modell'!I22</f>
        <v>-40318.396048108378</v>
      </c>
      <c r="W22" s="2">
        <f>J22-'Dagens modell'!J22</f>
        <v>-350975.73201772111</v>
      </c>
      <c r="X22" s="2">
        <f>K22-'Dagens modell'!K22</f>
        <v>-25123.384995302513</v>
      </c>
      <c r="Y22" s="2">
        <f>L22-'Dagens modell'!L22</f>
        <v>-164453.306471847</v>
      </c>
      <c r="Z22" s="2">
        <f>M22-'Dagens modell'!M22</f>
        <v>-1445480.4555672985</v>
      </c>
      <c r="AB22" s="16" t="s">
        <v>93</v>
      </c>
      <c r="AC22" s="9">
        <f t="shared" si="3"/>
        <v>1.8424927371512856</v>
      </c>
      <c r="AD22" s="10">
        <f t="shared" si="4"/>
        <v>0.98291583126234516</v>
      </c>
      <c r="AE22" s="11">
        <f t="shared" si="5"/>
        <v>2.8254085684136307</v>
      </c>
      <c r="AF22" s="4"/>
      <c r="AG22" s="9">
        <f t="shared" si="6"/>
        <v>-1.2810271490954519</v>
      </c>
      <c r="AH22" s="10">
        <f t="shared" si="7"/>
        <v>-0.164453306471847</v>
      </c>
      <c r="AI22" s="17">
        <f t="shared" si="8"/>
        <v>-1.4454804555672989</v>
      </c>
      <c r="AK22" s="4">
        <f t="shared" si="9"/>
        <v>1.4454804555672989</v>
      </c>
      <c r="AL22" s="24">
        <f>AK22/'Dagens modell'!M22*1000000</f>
        <v>0.33844954702661767</v>
      </c>
    </row>
    <row r="23" spans="1:38" x14ac:dyDescent="0.25">
      <c r="A23" s="4" t="s">
        <v>34</v>
      </c>
      <c r="B23" s="2">
        <v>1005146.2887316509</v>
      </c>
      <c r="C23" s="2">
        <v>3093230.6075966018</v>
      </c>
      <c r="D23" s="2">
        <v>0</v>
      </c>
      <c r="E23" s="2">
        <v>11497715.376896031</v>
      </c>
      <c r="F23" s="2">
        <v>0</v>
      </c>
      <c r="G23" s="2">
        <f t="shared" si="0"/>
        <v>15596092.273224283</v>
      </c>
      <c r="H23" s="2">
        <v>739556.01801212237</v>
      </c>
      <c r="I23" s="2">
        <v>2487624.0417036964</v>
      </c>
      <c r="J23" s="2">
        <v>6230302.4775158986</v>
      </c>
      <c r="K23" s="2">
        <v>0</v>
      </c>
      <c r="L23" s="2">
        <f t="shared" si="1"/>
        <v>9457482.5372317173</v>
      </c>
      <c r="M23" s="2">
        <f t="shared" si="2"/>
        <v>25053574.810456</v>
      </c>
      <c r="O23" s="2">
        <f>B23-'Dagens modell'!B23</f>
        <v>-3.6587442737072706E-3</v>
      </c>
      <c r="P23" s="2">
        <f>C23-'Dagens modell'!C23</f>
        <v>365503.6138714035</v>
      </c>
      <c r="Q23" s="2">
        <f>D23-'Dagens modell'!D23</f>
        <v>-1617738.6122961759</v>
      </c>
      <c r="R23" s="2">
        <f>E23-'Dagens modell'!E23</f>
        <v>4143603.6954006469</v>
      </c>
      <c r="S23" s="2">
        <f>F23-'Dagens modell'!F23</f>
        <v>-1822716.569998092</v>
      </c>
      <c r="T23" s="2">
        <f>G23-'Dagens modell'!G23</f>
        <v>1068652.1233190373</v>
      </c>
      <c r="U23" s="2">
        <f>H23-'Dagens modell'!H23</f>
        <v>309556.01801212237</v>
      </c>
      <c r="V23" s="2">
        <f>I23-'Dagens modell'!I23</f>
        <v>-673859.05482385401</v>
      </c>
      <c r="W23" s="2">
        <f>J23-'Dagens modell'!J23</f>
        <v>-326157.20670364238</v>
      </c>
      <c r="X23" s="2">
        <f>K23-'Dagens modell'!K23</f>
        <v>0</v>
      </c>
      <c r="Y23" s="2">
        <f>L23-'Dagens modell'!L23</f>
        <v>-690460.24351537414</v>
      </c>
      <c r="Z23" s="2">
        <f>M23-'Dagens modell'!M23</f>
        <v>378191.87980366498</v>
      </c>
      <c r="AB23" s="16" t="s">
        <v>94</v>
      </c>
      <c r="AC23" s="9">
        <f t="shared" si="3"/>
        <v>15.596092273224283</v>
      </c>
      <c r="AD23" s="10">
        <f t="shared" si="4"/>
        <v>9.4574825372317175</v>
      </c>
      <c r="AE23" s="11">
        <f t="shared" si="5"/>
        <v>25.053574810455999</v>
      </c>
      <c r="AF23" s="4"/>
      <c r="AG23" s="9">
        <f t="shared" si="6"/>
        <v>1.0686521233190374</v>
      </c>
      <c r="AH23" s="10">
        <f t="shared" si="7"/>
        <v>-0.69046024351537416</v>
      </c>
      <c r="AI23" s="17">
        <f t="shared" si="8"/>
        <v>0.3781918798036632</v>
      </c>
      <c r="AK23" s="4">
        <f t="shared" si="9"/>
        <v>0.3781918798036632</v>
      </c>
      <c r="AL23" s="24">
        <f>AK23/'Dagens modell'!M23*1000000</f>
        <v>1.5326687365563208E-2</v>
      </c>
    </row>
    <row r="24" spans="1:38" x14ac:dyDescent="0.25">
      <c r="A24" s="4" t="s">
        <v>35</v>
      </c>
      <c r="B24" s="2">
        <v>605515.61542688939</v>
      </c>
      <c r="C24" s="2">
        <v>978682.7425761061</v>
      </c>
      <c r="D24" s="2">
        <v>0</v>
      </c>
      <c r="E24" s="2">
        <v>4210808.4548810022</v>
      </c>
      <c r="F24" s="2">
        <v>0</v>
      </c>
      <c r="G24" s="2">
        <f t="shared" si="0"/>
        <v>5795006.8128839973</v>
      </c>
      <c r="H24" s="2">
        <v>550367.28358260053</v>
      </c>
      <c r="I24" s="2">
        <v>291620.15142433956</v>
      </c>
      <c r="J24" s="2">
        <v>2126788.5781836389</v>
      </c>
      <c r="K24" s="2">
        <v>0</v>
      </c>
      <c r="L24" s="2">
        <f t="shared" si="1"/>
        <v>2968776.0131905787</v>
      </c>
      <c r="M24" s="2">
        <f t="shared" si="2"/>
        <v>8763782.826074576</v>
      </c>
      <c r="O24" s="2">
        <f>B24-'Dagens modell'!B24</f>
        <v>-2.2040839539840817E-3</v>
      </c>
      <c r="P24" s="2">
        <f>C24-'Dagens modell'!C24</f>
        <v>556490.81218795292</v>
      </c>
      <c r="Q24" s="2">
        <f>D24-'Dagens modell'!D24</f>
        <v>-1078492.4081974507</v>
      </c>
      <c r="R24" s="2">
        <f>E24-'Dagens modell'!E24</f>
        <v>2035175.1693205782</v>
      </c>
      <c r="S24" s="2">
        <f>F24-'Dagens modell'!F24</f>
        <v>-577972.06434268737</v>
      </c>
      <c r="T24" s="2">
        <f>G24-'Dagens modell'!G24</f>
        <v>935201.50676430948</v>
      </c>
      <c r="U24" s="2">
        <f>H24-'Dagens modell'!H24</f>
        <v>230367.28358260053</v>
      </c>
      <c r="V24" s="2">
        <f>I24-'Dagens modell'!I24</f>
        <v>-206553.23872239888</v>
      </c>
      <c r="W24" s="2">
        <f>J24-'Dagens modell'!J24</f>
        <v>157642.39477708703</v>
      </c>
      <c r="X24" s="2">
        <f>K24-'Dagens modell'!K24</f>
        <v>-261934.04026935832</v>
      </c>
      <c r="Y24" s="2">
        <f>L24-'Dagens modell'!L24</f>
        <v>-80477.600632069632</v>
      </c>
      <c r="Z24" s="2">
        <f>M24-'Dagens modell'!M24</f>
        <v>854723.90613223985</v>
      </c>
      <c r="AB24" s="16" t="s">
        <v>95</v>
      </c>
      <c r="AC24" s="9">
        <f t="shared" si="3"/>
        <v>5.7950068128839973</v>
      </c>
      <c r="AD24" s="10">
        <f t="shared" si="4"/>
        <v>2.9687760131905785</v>
      </c>
      <c r="AE24" s="11">
        <f t="shared" si="5"/>
        <v>8.7637828260745749</v>
      </c>
      <c r="AF24" s="4"/>
      <c r="AG24" s="9">
        <f t="shared" si="6"/>
        <v>0.93520150676430946</v>
      </c>
      <c r="AH24" s="10">
        <f t="shared" si="7"/>
        <v>-8.0477600632069629E-2</v>
      </c>
      <c r="AI24" s="17">
        <f t="shared" si="8"/>
        <v>0.85472390613223981</v>
      </c>
      <c r="AK24" s="4">
        <f t="shared" si="9"/>
        <v>0.85472390613223981</v>
      </c>
      <c r="AL24" s="24">
        <f>AK24/'Dagens modell'!M24*1000000</f>
        <v>0.1080689769521241</v>
      </c>
    </row>
    <row r="25" spans="1:38" x14ac:dyDescent="0.25">
      <c r="A25" s="4" t="s">
        <v>36</v>
      </c>
      <c r="B25" s="2">
        <v>329844.45828174066</v>
      </c>
      <c r="C25" s="2">
        <v>688043.62508380786</v>
      </c>
      <c r="D25" s="2">
        <v>0</v>
      </c>
      <c r="E25" s="2">
        <v>1383301.0754964938</v>
      </c>
      <c r="F25" s="2">
        <v>0</v>
      </c>
      <c r="G25" s="2">
        <f t="shared" si="0"/>
        <v>2401189.1588620422</v>
      </c>
      <c r="H25" s="2">
        <v>567566.24585872958</v>
      </c>
      <c r="I25" s="2">
        <v>87486.045427301855</v>
      </c>
      <c r="J25" s="2">
        <v>753358.68354171049</v>
      </c>
      <c r="K25" s="2">
        <v>0</v>
      </c>
      <c r="L25" s="2">
        <f t="shared" si="1"/>
        <v>1408410.974827742</v>
      </c>
      <c r="M25" s="2">
        <f t="shared" si="2"/>
        <v>3809600.1336897844</v>
      </c>
      <c r="O25" s="2">
        <f>B25-'Dagens modell'!B25</f>
        <v>-1.2006376637145877E-3</v>
      </c>
      <c r="P25" s="2">
        <f>C25-'Dagens modell'!C25</f>
        <v>445742.16938278079</v>
      </c>
      <c r="Q25" s="2">
        <f>D25-'Dagens modell'!D25</f>
        <v>-1078492.4081974507</v>
      </c>
      <c r="R25" s="2">
        <f>E25-'Dagens modell'!E25</f>
        <v>507682.20735654421</v>
      </c>
      <c r="S25" s="2">
        <f>F25-'Dagens modell'!F25</f>
        <v>-320987.85669157241</v>
      </c>
      <c r="T25" s="2">
        <f>G25-'Dagens modell'!G25</f>
        <v>-446055.88935033558</v>
      </c>
      <c r="U25" s="2">
        <f>H25-'Dagens modell'!H25</f>
        <v>237566.24585872958</v>
      </c>
      <c r="V25" s="2">
        <f>I25-'Dagens modell'!I25</f>
        <v>-42151.424318657067</v>
      </c>
      <c r="W25" s="2">
        <f>J25-'Dagens modell'!J25</f>
        <v>-280612.58141249942</v>
      </c>
      <c r="X25" s="2">
        <f>K25-'Dagens modell'!K25</f>
        <v>0</v>
      </c>
      <c r="Y25" s="2">
        <f>L25-'Dagens modell'!L25</f>
        <v>-85197.759872426977</v>
      </c>
      <c r="Z25" s="2">
        <f>M25-'Dagens modell'!M25</f>
        <v>-531253.64922276232</v>
      </c>
      <c r="AB25" s="16" t="s">
        <v>96</v>
      </c>
      <c r="AC25" s="9">
        <f t="shared" si="3"/>
        <v>2.4011891588620422</v>
      </c>
      <c r="AD25" s="10">
        <f t="shared" si="4"/>
        <v>1.408410974827742</v>
      </c>
      <c r="AE25" s="11">
        <f t="shared" si="5"/>
        <v>3.8096001336897842</v>
      </c>
      <c r="AF25" s="4"/>
      <c r="AG25" s="9">
        <f t="shared" si="6"/>
        <v>-0.44605588935033558</v>
      </c>
      <c r="AH25" s="10">
        <f t="shared" si="7"/>
        <v>-8.5197759872426976E-2</v>
      </c>
      <c r="AI25" s="17">
        <f t="shared" si="8"/>
        <v>-0.53125364922276253</v>
      </c>
      <c r="AK25" s="4">
        <f t="shared" si="9"/>
        <v>0.53125364922276253</v>
      </c>
      <c r="AL25" s="24">
        <f>AK25/'Dagens modell'!M25*1000000</f>
        <v>0.12238459892705984</v>
      </c>
    </row>
    <row r="26" spans="1:38" x14ac:dyDescent="0.25">
      <c r="A26" s="4" t="s">
        <v>37</v>
      </c>
      <c r="B26" s="2">
        <v>403497.16929650126</v>
      </c>
      <c r="C26" s="2">
        <v>1043928.2587478465</v>
      </c>
      <c r="D26" s="2">
        <v>0</v>
      </c>
      <c r="E26" s="2">
        <v>3896781.3169705304</v>
      </c>
      <c r="F26" s="2">
        <v>0</v>
      </c>
      <c r="G26" s="2">
        <f t="shared" si="0"/>
        <v>5344206.745014878</v>
      </c>
      <c r="H26" s="2">
        <v>515969.32285204501</v>
      </c>
      <c r="I26" s="2">
        <v>1251362.8997726568</v>
      </c>
      <c r="J26" s="2">
        <v>1186657.0589153087</v>
      </c>
      <c r="K26" s="2">
        <v>0</v>
      </c>
      <c r="L26" s="2">
        <f t="shared" si="1"/>
        <v>2953989.2815400106</v>
      </c>
      <c r="M26" s="2">
        <f t="shared" si="2"/>
        <v>8298196.0265548881</v>
      </c>
      <c r="O26" s="2">
        <f>B26-'Dagens modell'!B26</f>
        <v>-1.468734466470778E-3</v>
      </c>
      <c r="P26" s="2">
        <f>C26-'Dagens modell'!C26</f>
        <v>581352.75240952207</v>
      </c>
      <c r="Q26" s="2">
        <f>D26-'Dagens modell'!D26</f>
        <v>-1078492.4081974507</v>
      </c>
      <c r="R26" s="2">
        <f>E26-'Dagens modell'!E26</f>
        <v>1771692.6226705322</v>
      </c>
      <c r="S26" s="2">
        <f>F26-'Dagens modell'!F26</f>
        <v>-461449.10741807596</v>
      </c>
      <c r="T26" s="2">
        <f>G26-'Dagens modell'!G26</f>
        <v>813103.85799579322</v>
      </c>
      <c r="U26" s="2">
        <f>H26-'Dagens modell'!H26</f>
        <v>215969.32285204501</v>
      </c>
      <c r="V26" s="2">
        <f>I26-'Dagens modell'!I26</f>
        <v>612362.07358838909</v>
      </c>
      <c r="W26" s="2">
        <f>J26-'Dagens modell'!J26</f>
        <v>-111030.62758774729</v>
      </c>
      <c r="X26" s="2">
        <f>K26-'Dagens modell'!K26</f>
        <v>-77797.002274139842</v>
      </c>
      <c r="Y26" s="2">
        <f>L26-'Dagens modell'!L26</f>
        <v>639503.76657854719</v>
      </c>
      <c r="Z26" s="2">
        <f>M26-'Dagens modell'!M26</f>
        <v>1452607.6245743399</v>
      </c>
      <c r="AB26" s="16" t="s">
        <v>97</v>
      </c>
      <c r="AC26" s="9">
        <f t="shared" si="3"/>
        <v>5.344206745014878</v>
      </c>
      <c r="AD26" s="10">
        <f t="shared" si="4"/>
        <v>2.9539892815400104</v>
      </c>
      <c r="AE26" s="11">
        <f t="shared" si="5"/>
        <v>8.2981960265548889</v>
      </c>
      <c r="AF26" s="4"/>
      <c r="AG26" s="9">
        <f t="shared" si="6"/>
        <v>0.81310385799579321</v>
      </c>
      <c r="AH26" s="10">
        <f t="shared" si="7"/>
        <v>0.63950376657854724</v>
      </c>
      <c r="AI26" s="17">
        <f t="shared" si="8"/>
        <v>1.4526076245743405</v>
      </c>
      <c r="AK26" s="4">
        <f t="shared" si="9"/>
        <v>1.4526076245743405</v>
      </c>
      <c r="AL26" s="24">
        <f>AK26/'Dagens modell'!M26*1000000</f>
        <v>0.21219616770328692</v>
      </c>
    </row>
    <row r="27" spans="1:38" x14ac:dyDescent="0.25">
      <c r="A27" s="4" t="s">
        <v>38</v>
      </c>
      <c r="B27" s="2">
        <v>239289.73794910731</v>
      </c>
      <c r="C27" s="2">
        <v>1613343.6726103083</v>
      </c>
      <c r="D27" s="2">
        <v>0</v>
      </c>
      <c r="E27" s="2">
        <v>3016483.8364586481</v>
      </c>
      <c r="F27" s="2">
        <v>0</v>
      </c>
      <c r="G27" s="2">
        <f t="shared" si="0"/>
        <v>4869117.2470180634</v>
      </c>
      <c r="H27" s="2">
        <v>275183.6339164541</v>
      </c>
      <c r="I27" s="2">
        <v>979531.25862354052</v>
      </c>
      <c r="J27" s="2">
        <v>475040.08096358401</v>
      </c>
      <c r="K27" s="2">
        <v>0</v>
      </c>
      <c r="L27" s="2">
        <f t="shared" si="1"/>
        <v>1729754.9735035785</v>
      </c>
      <c r="M27" s="2">
        <f t="shared" si="2"/>
        <v>6598872.2205216419</v>
      </c>
      <c r="O27" s="2">
        <f>B27-'Dagens modell'!B27</f>
        <v>-8.7101745884865522E-4</v>
      </c>
      <c r="P27" s="2">
        <f>C27-'Dagens modell'!C27</f>
        <v>717562.53335196583</v>
      </c>
      <c r="Q27" s="2">
        <f>D27-'Dagens modell'!D27</f>
        <v>-3235477.2245923514</v>
      </c>
      <c r="R27" s="2">
        <f>E27-'Dagens modell'!E27</f>
        <v>1305372.7809719236</v>
      </c>
      <c r="S27" s="2">
        <f>F27-'Dagens modell'!F27</f>
        <v>-503177.55012598669</v>
      </c>
      <c r="T27" s="2">
        <f>G27-'Dagens modell'!G27</f>
        <v>-1715719.4612654662</v>
      </c>
      <c r="U27" s="2">
        <f>H27-'Dagens modell'!H27</f>
        <v>115183.6339164541</v>
      </c>
      <c r="V27" s="2">
        <f>I27-'Dagens modell'!I27</f>
        <v>749135.22777092457</v>
      </c>
      <c r="W27" s="2">
        <f>J27-'Dagens modell'!J27</f>
        <v>-346015.76445249317</v>
      </c>
      <c r="X27" s="2">
        <f>K27-'Dagens modell'!K27</f>
        <v>-25123.384995296998</v>
      </c>
      <c r="Y27" s="2">
        <f>L27-'Dagens modell'!L27</f>
        <v>493179.71223958815</v>
      </c>
      <c r="Z27" s="2">
        <f>M27-'Dagens modell'!M27</f>
        <v>-1222539.7490258776</v>
      </c>
      <c r="AB27" s="16" t="s">
        <v>98</v>
      </c>
      <c r="AC27" s="9">
        <f t="shared" si="3"/>
        <v>4.869117247018063</v>
      </c>
      <c r="AD27" s="10">
        <f t="shared" si="4"/>
        <v>1.7297549735035784</v>
      </c>
      <c r="AE27" s="11">
        <f t="shared" si="5"/>
        <v>6.5988722205216419</v>
      </c>
      <c r="AF27" s="4"/>
      <c r="AG27" s="9">
        <f t="shared" si="6"/>
        <v>-1.7157194612654663</v>
      </c>
      <c r="AH27" s="10">
        <f t="shared" si="7"/>
        <v>0.49317971223958812</v>
      </c>
      <c r="AI27" s="17">
        <f t="shared" si="8"/>
        <v>-1.222539749025878</v>
      </c>
      <c r="AK27" s="4">
        <f t="shared" si="9"/>
        <v>1.222539749025878</v>
      </c>
      <c r="AL27" s="24">
        <f>AK27/'Dagens modell'!M27*1000000</f>
        <v>0.15630678370936185</v>
      </c>
    </row>
    <row r="28" spans="1:38" x14ac:dyDescent="0.25">
      <c r="A28" s="4" t="s">
        <v>39</v>
      </c>
      <c r="B28" s="2">
        <v>544583.07896958222</v>
      </c>
      <c r="C28" s="2">
        <v>1865428.6214556689</v>
      </c>
      <c r="D28" s="2">
        <v>0</v>
      </c>
      <c r="E28" s="2">
        <v>4299228.1281996202</v>
      </c>
      <c r="F28" s="2">
        <v>0</v>
      </c>
      <c r="G28" s="2">
        <f t="shared" si="0"/>
        <v>6709239.8286248716</v>
      </c>
      <c r="H28" s="2">
        <v>567566.25053764228</v>
      </c>
      <c r="I28" s="2">
        <v>800913.91587613244</v>
      </c>
      <c r="J28" s="2">
        <v>1860852.5369576442</v>
      </c>
      <c r="K28" s="2">
        <v>0</v>
      </c>
      <c r="L28" s="2">
        <f t="shared" si="1"/>
        <v>3229332.7033714186</v>
      </c>
      <c r="M28" s="2">
        <f t="shared" si="2"/>
        <v>9938572.5319962911</v>
      </c>
      <c r="O28" s="2">
        <f>B28-'Dagens modell'!B28</f>
        <v>-1.9822887843474746E-3</v>
      </c>
      <c r="P28" s="2">
        <f>C28-'Dagens modell'!C28</f>
        <v>657592.57712782198</v>
      </c>
      <c r="Q28" s="2">
        <f>D28-'Dagens modell'!D28</f>
        <v>-1078492.4081974507</v>
      </c>
      <c r="R28" s="2">
        <f>E28-'Dagens modell'!E28</f>
        <v>2052517.0004642508</v>
      </c>
      <c r="S28" s="2">
        <f>F28-'Dagens modell'!F28</f>
        <v>-571295.32879472873</v>
      </c>
      <c r="T28" s="2">
        <f>G28-'Dagens modell'!G28</f>
        <v>1060321.8386176052</v>
      </c>
      <c r="U28" s="2">
        <f>H28-'Dagens modell'!H28</f>
        <v>237566.25053764228</v>
      </c>
      <c r="V28" s="2">
        <f>I28-'Dagens modell'!I28</f>
        <v>157222.09945605521</v>
      </c>
      <c r="W28" s="2">
        <f>J28-'Dagens modell'!J28</f>
        <v>93721.161099721678</v>
      </c>
      <c r="X28" s="2">
        <f>K28-'Dagens modell'!K28</f>
        <v>-4412.4496149763636</v>
      </c>
      <c r="Y28" s="2">
        <f>L28-'Dagens modell'!L28</f>
        <v>484097.06147844251</v>
      </c>
      <c r="Z28" s="2">
        <f>M28-'Dagens modell'!M28</f>
        <v>1544418.9000960477</v>
      </c>
      <c r="AB28" s="16" t="s">
        <v>99</v>
      </c>
      <c r="AC28" s="9">
        <f t="shared" si="3"/>
        <v>6.7092398286248711</v>
      </c>
      <c r="AD28" s="10">
        <f t="shared" si="4"/>
        <v>3.2293327033714188</v>
      </c>
      <c r="AE28" s="11">
        <f t="shared" si="5"/>
        <v>9.9385725319962894</v>
      </c>
      <c r="AF28" s="4"/>
      <c r="AG28" s="9">
        <f t="shared" si="6"/>
        <v>1.0603218386176052</v>
      </c>
      <c r="AH28" s="10">
        <f t="shared" si="7"/>
        <v>0.4840970614784425</v>
      </c>
      <c r="AI28" s="17">
        <f t="shared" si="8"/>
        <v>1.5444189000960478</v>
      </c>
      <c r="AK28" s="4">
        <f t="shared" si="9"/>
        <v>1.5444189000960478</v>
      </c>
      <c r="AL28" s="24">
        <f>AK28/'Dagens modell'!M28*1000000</f>
        <v>0.18398744743327111</v>
      </c>
    </row>
    <row r="29" spans="1:38" x14ac:dyDescent="0.25">
      <c r="A29" s="4" t="s">
        <v>40</v>
      </c>
      <c r="B29" s="2">
        <v>383619.11209554551</v>
      </c>
      <c r="C29" s="2">
        <v>599072.46666779823</v>
      </c>
      <c r="D29" s="2">
        <v>0</v>
      </c>
      <c r="E29" s="2">
        <v>1070811.671035042</v>
      </c>
      <c r="F29" s="2">
        <v>0</v>
      </c>
      <c r="G29" s="2">
        <f t="shared" si="0"/>
        <v>2053503.2497983859</v>
      </c>
      <c r="H29" s="2">
        <v>533168.31662755855</v>
      </c>
      <c r="I29" s="2">
        <v>61448.53190727155</v>
      </c>
      <c r="J29" s="2">
        <v>297729.10415714316</v>
      </c>
      <c r="K29" s="2">
        <v>0</v>
      </c>
      <c r="L29" s="2">
        <f t="shared" si="1"/>
        <v>892345.9526919733</v>
      </c>
      <c r="M29" s="2">
        <f t="shared" si="2"/>
        <v>2945849.2024903591</v>
      </c>
      <c r="O29" s="2">
        <f>B29-'Dagens modell'!B29</f>
        <v>-1.3963780947960913E-3</v>
      </c>
      <c r="P29" s="2">
        <f>C29-'Dagens modell'!C29</f>
        <v>411839.5236260955</v>
      </c>
      <c r="Q29" s="2">
        <f>D29-'Dagens modell'!D29</f>
        <v>-1078492.4081974507</v>
      </c>
      <c r="R29" s="2">
        <f>E29-'Dagens modell'!E29</f>
        <v>272786.83022478316</v>
      </c>
      <c r="S29" s="2">
        <f>F29-'Dagens modell'!F29</f>
        <v>-291325.02184507769</v>
      </c>
      <c r="T29" s="2">
        <f>G29-'Dagens modell'!G29</f>
        <v>-685191.07758802734</v>
      </c>
      <c r="U29" s="2">
        <f>H29-'Dagens modell'!H29</f>
        <v>223168.31662755855</v>
      </c>
      <c r="V29" s="2">
        <f>I29-'Dagens modell'!I29</f>
        <v>807.71021300987195</v>
      </c>
      <c r="W29" s="2">
        <f>J29-'Dagens modell'!J29</f>
        <v>-352278.16811413527</v>
      </c>
      <c r="X29" s="2">
        <f>K29-'Dagens modell'!K29</f>
        <v>-17208.553498429323</v>
      </c>
      <c r="Y29" s="2">
        <f>L29-'Dagens modell'!L29</f>
        <v>-145510.69477199623</v>
      </c>
      <c r="Z29" s="2">
        <f>M29-'Dagens modell'!M29</f>
        <v>-830701.77236002358</v>
      </c>
      <c r="AB29" s="16" t="s">
        <v>100</v>
      </c>
      <c r="AC29" s="9">
        <f t="shared" si="3"/>
        <v>2.0535032497983861</v>
      </c>
      <c r="AD29" s="10">
        <f t="shared" si="4"/>
        <v>0.89234595269197325</v>
      </c>
      <c r="AE29" s="11">
        <f t="shared" si="5"/>
        <v>2.9458492024903595</v>
      </c>
      <c r="AF29" s="4"/>
      <c r="AG29" s="9">
        <f t="shared" si="6"/>
        <v>-0.68519107758802733</v>
      </c>
      <c r="AH29" s="10">
        <f t="shared" si="7"/>
        <v>-0.14551069477199624</v>
      </c>
      <c r="AI29" s="17">
        <f t="shared" si="8"/>
        <v>-0.83070177236002363</v>
      </c>
      <c r="AK29" s="4">
        <f t="shared" si="9"/>
        <v>0.83070177236002363</v>
      </c>
      <c r="AL29" s="24">
        <f>AK29/'Dagens modell'!M29*1000000</f>
        <v>0.21996307686352198</v>
      </c>
    </row>
    <row r="30" spans="1:38" x14ac:dyDescent="0.25">
      <c r="A30" s="4" t="s">
        <v>41</v>
      </c>
      <c r="B30" s="2">
        <v>1004648.8101887916</v>
      </c>
      <c r="C30" s="2">
        <v>1820943.042247664</v>
      </c>
      <c r="D30" s="2">
        <v>0</v>
      </c>
      <c r="E30" s="2">
        <v>7182643.1022663349</v>
      </c>
      <c r="F30" s="2">
        <v>0</v>
      </c>
      <c r="G30" s="2">
        <f t="shared" si="0"/>
        <v>10008234.954702791</v>
      </c>
      <c r="H30" s="2">
        <v>619163.17354432691</v>
      </c>
      <c r="I30" s="2">
        <v>372857.1936068341</v>
      </c>
      <c r="J30" s="2">
        <v>3203006.5763907493</v>
      </c>
      <c r="K30" s="2">
        <v>0</v>
      </c>
      <c r="L30" s="2">
        <f t="shared" si="1"/>
        <v>4195026.9435419105</v>
      </c>
      <c r="M30" s="2">
        <f t="shared" si="2"/>
        <v>14203261.898244701</v>
      </c>
      <c r="O30" s="2">
        <f>B30-'Dagens modell'!B30</f>
        <v>-3.6569335497915745E-3</v>
      </c>
      <c r="P30" s="2">
        <f>C30-'Dagens modell'!C30</f>
        <v>668175.51057914132</v>
      </c>
      <c r="Q30" s="2">
        <f>D30-'Dagens modell'!D30</f>
        <v>-2156984.8163949009</v>
      </c>
      <c r="R30" s="2">
        <f>E30-'Dagens modell'!E30</f>
        <v>3919993.8711944353</v>
      </c>
      <c r="S30" s="2">
        <f>F30-'Dagens modell'!F30</f>
        <v>-980653.19440582267</v>
      </c>
      <c r="T30" s="2">
        <f>G30-'Dagens modell'!G30</f>
        <v>1450531.3673159201</v>
      </c>
      <c r="U30" s="2">
        <f>H30-'Dagens modell'!H30</f>
        <v>259163.17354432691</v>
      </c>
      <c r="V30" s="2">
        <f>I30-'Dagens modell'!I30</f>
        <v>42337.839908660331</v>
      </c>
      <c r="W30" s="2">
        <f>J30-'Dagens modell'!J30</f>
        <v>570123.42894192226</v>
      </c>
      <c r="X30" s="2">
        <f>K30-'Dagens modell'!K30</f>
        <v>-128402.28379596713</v>
      </c>
      <c r="Y30" s="2">
        <f>L30-'Dagens modell'!L30</f>
        <v>743222.15859894222</v>
      </c>
      <c r="Z30" s="2">
        <f>M30-'Dagens modell'!M30</f>
        <v>2193753.5259148628</v>
      </c>
      <c r="AB30" s="16" t="s">
        <v>101</v>
      </c>
      <c r="AC30" s="9">
        <f t="shared" si="3"/>
        <v>10.008234954702791</v>
      </c>
      <c r="AD30" s="10">
        <f t="shared" si="4"/>
        <v>4.1950269435419107</v>
      </c>
      <c r="AE30" s="11">
        <f t="shared" si="5"/>
        <v>14.203261898244701</v>
      </c>
      <c r="AF30" s="4"/>
      <c r="AG30" s="9">
        <f t="shared" si="6"/>
        <v>1.4505313673159201</v>
      </c>
      <c r="AH30" s="10">
        <f t="shared" si="7"/>
        <v>0.74322215859894225</v>
      </c>
      <c r="AI30" s="17">
        <f t="shared" si="8"/>
        <v>2.1937535259148624</v>
      </c>
      <c r="AK30" s="4">
        <f t="shared" si="9"/>
        <v>2.1937535259148624</v>
      </c>
      <c r="AL30" s="24">
        <f>AK30/'Dagens modell'!M30*1000000</f>
        <v>0.18266805417025372</v>
      </c>
    </row>
    <row r="31" spans="1:38" x14ac:dyDescent="0.25">
      <c r="A31" s="4" t="s">
        <v>42</v>
      </c>
      <c r="B31" s="2">
        <v>353371.85827309452</v>
      </c>
      <c r="C31" s="2">
        <v>943094.27920970216</v>
      </c>
      <c r="D31" s="2">
        <v>0</v>
      </c>
      <c r="E31" s="2">
        <v>3224187.6901797745</v>
      </c>
      <c r="F31" s="2">
        <v>0</v>
      </c>
      <c r="G31" s="2">
        <f t="shared" si="0"/>
        <v>4520653.8276625713</v>
      </c>
      <c r="H31" s="2">
        <v>584765.24431315588</v>
      </c>
      <c r="I31" s="2">
        <v>155183.58057938068</v>
      </c>
      <c r="J31" s="2">
        <v>1119420.0550130722</v>
      </c>
      <c r="K31" s="2">
        <v>0</v>
      </c>
      <c r="L31" s="2">
        <f t="shared" si="1"/>
        <v>1859368.8799056087</v>
      </c>
      <c r="M31" s="2">
        <f t="shared" si="2"/>
        <v>6380022.7075681798</v>
      </c>
      <c r="O31" s="2">
        <f>B31-'Dagens modell'!B31</f>
        <v>-1.2862776638939977E-3</v>
      </c>
      <c r="P31" s="2">
        <f>C31-'Dagens modell'!C31</f>
        <v>542929.75388527871</v>
      </c>
      <c r="Q31" s="2">
        <f>D31-'Dagens modell'!D31</f>
        <v>-2156984.8163949009</v>
      </c>
      <c r="R31" s="2">
        <f>E31-'Dagens modell'!E31</f>
        <v>1455783.1554462912</v>
      </c>
      <c r="S31" s="2">
        <f>F31-'Dagens modell'!F31</f>
        <v>-551178.76866795064</v>
      </c>
      <c r="T31" s="2">
        <f>G31-'Dagens modell'!G31</f>
        <v>-709450.6770175593</v>
      </c>
      <c r="U31" s="2">
        <f>H31-'Dagens modell'!H31</f>
        <v>244765.24431315588</v>
      </c>
      <c r="V31" s="2">
        <f>I31-'Dagens modell'!I31</f>
        <v>-46382.406115656398</v>
      </c>
      <c r="W31" s="2">
        <f>J31-'Dagens modell'!J31</f>
        <v>-140967.51601941558</v>
      </c>
      <c r="X31" s="2">
        <f>K31-'Dagens modell'!K31</f>
        <v>0</v>
      </c>
      <c r="Y31" s="2">
        <f>L31-'Dagens modell'!L31</f>
        <v>57415.322178083705</v>
      </c>
      <c r="Z31" s="2">
        <f>M31-'Dagens modell'!M31</f>
        <v>-652035.35483947583</v>
      </c>
      <c r="AB31" s="16" t="s">
        <v>102</v>
      </c>
      <c r="AC31" s="9">
        <f t="shared" si="3"/>
        <v>4.5206538276625716</v>
      </c>
      <c r="AD31" s="10">
        <f t="shared" si="4"/>
        <v>1.8593688799056087</v>
      </c>
      <c r="AE31" s="11">
        <f t="shared" si="5"/>
        <v>6.3800227075681804</v>
      </c>
      <c r="AF31" s="4"/>
      <c r="AG31" s="9">
        <f t="shared" si="6"/>
        <v>-0.70945067701755926</v>
      </c>
      <c r="AH31" s="10">
        <f t="shared" si="7"/>
        <v>5.7415322178083705E-2</v>
      </c>
      <c r="AI31" s="17">
        <f t="shared" si="8"/>
        <v>-0.6520353548394755</v>
      </c>
      <c r="AK31" s="4">
        <f t="shared" si="9"/>
        <v>0.6520353548394755</v>
      </c>
      <c r="AL31" s="24">
        <f>AK31/'Dagens modell'!M31*1000000</f>
        <v>9.2723260964689733E-2</v>
      </c>
    </row>
    <row r="32" spans="1:38" x14ac:dyDescent="0.25">
      <c r="A32" s="4" t="s">
        <v>43</v>
      </c>
      <c r="B32" s="2">
        <v>1232283.8308434677</v>
      </c>
      <c r="C32" s="2">
        <v>3443183.8306995733</v>
      </c>
      <c r="D32" s="2">
        <v>0</v>
      </c>
      <c r="E32" s="2">
        <v>10385692.449427268</v>
      </c>
      <c r="F32" s="2">
        <v>0</v>
      </c>
      <c r="G32" s="2">
        <f t="shared" si="0"/>
        <v>15061160.110970309</v>
      </c>
      <c r="H32" s="2">
        <v>687959.07925574551</v>
      </c>
      <c r="I32" s="2">
        <v>850385.19156419009</v>
      </c>
      <c r="J32" s="2">
        <v>5597331.497341224</v>
      </c>
      <c r="K32" s="2">
        <v>0</v>
      </c>
      <c r="L32" s="2">
        <f t="shared" si="1"/>
        <v>7135675.768161159</v>
      </c>
      <c r="M32" s="2">
        <f t="shared" si="2"/>
        <v>22196835.879131466</v>
      </c>
      <c r="O32" s="2">
        <f>B32-'Dagens modell'!B32</f>
        <v>-4.4855275191366673E-3</v>
      </c>
      <c r="P32" s="2">
        <f>C32-'Dagens modell'!C32</f>
        <v>-228050.34658871545</v>
      </c>
      <c r="Q32" s="2">
        <f>D32-'Dagens modell'!D32</f>
        <v>-3235477.2245923514</v>
      </c>
      <c r="R32" s="2">
        <f>E32-'Dagens modell'!E32</f>
        <v>4517956.9028808484</v>
      </c>
      <c r="S32" s="2">
        <f>F32-'Dagens modell'!F32</f>
        <v>-1469695.2356871534</v>
      </c>
      <c r="T32" s="2">
        <f>G32-'Dagens modell'!G32</f>
        <v>-415265.90847289935</v>
      </c>
      <c r="U32" s="2">
        <f>H32-'Dagens modell'!H32</f>
        <v>287959.07925574551</v>
      </c>
      <c r="V32" s="2">
        <f>I32-'Dagens modell'!I32</f>
        <v>133983.02648906643</v>
      </c>
      <c r="W32" s="2">
        <f>J32-'Dagens modell'!J32</f>
        <v>595122.71597276907</v>
      </c>
      <c r="X32" s="2">
        <f>K32-'Dagens modell'!K32</f>
        <v>0</v>
      </c>
      <c r="Y32" s="2">
        <f>L32-'Dagens modell'!L32</f>
        <v>1017064.8217175808</v>
      </c>
      <c r="Z32" s="2">
        <f>M32-'Dagens modell'!M32</f>
        <v>601798.91324467957</v>
      </c>
      <c r="AB32" s="16" t="s">
        <v>103</v>
      </c>
      <c r="AC32" s="9">
        <f t="shared" si="3"/>
        <v>15.061160110970309</v>
      </c>
      <c r="AD32" s="10">
        <f t="shared" si="4"/>
        <v>7.1356757681611587</v>
      </c>
      <c r="AE32" s="11">
        <f t="shared" si="5"/>
        <v>22.19683587913147</v>
      </c>
      <c r="AF32" s="4"/>
      <c r="AG32" s="9">
        <f t="shared" si="6"/>
        <v>-0.41526590847289935</v>
      </c>
      <c r="AH32" s="10">
        <f t="shared" si="7"/>
        <v>1.0170648217175808</v>
      </c>
      <c r="AI32" s="17">
        <f t="shared" si="8"/>
        <v>0.60179891324468149</v>
      </c>
      <c r="AK32" s="4">
        <f t="shared" si="9"/>
        <v>0.60179891324468149</v>
      </c>
      <c r="AL32" s="24">
        <f>AK32/'Dagens modell'!M32*1000000</f>
        <v>2.7867463908273472E-2</v>
      </c>
    </row>
    <row r="33" spans="1:38" x14ac:dyDescent="0.25">
      <c r="A33" s="4" t="s">
        <v>44</v>
      </c>
      <c r="B33" s="2">
        <v>717331.60515634529</v>
      </c>
      <c r="C33" s="2">
        <v>2325112.939938385</v>
      </c>
      <c r="D33" s="2">
        <v>0</v>
      </c>
      <c r="E33" s="2">
        <v>4008212.0729726898</v>
      </c>
      <c r="F33" s="2">
        <v>0</v>
      </c>
      <c r="G33" s="2">
        <f t="shared" si="0"/>
        <v>7050656.6180674201</v>
      </c>
      <c r="H33" s="2">
        <v>791152.95676849911</v>
      </c>
      <c r="I33" s="2">
        <v>493150.5060693741</v>
      </c>
      <c r="J33" s="2">
        <v>797169.22002099582</v>
      </c>
      <c r="K33" s="2">
        <v>0</v>
      </c>
      <c r="L33" s="2">
        <f t="shared" si="1"/>
        <v>2081472.682858869</v>
      </c>
      <c r="M33" s="2">
        <f t="shared" si="2"/>
        <v>9132129.3009262886</v>
      </c>
      <c r="O33" s="2">
        <f>B33-'Dagens modell'!B33</f>
        <v>-2.6110954349860549E-3</v>
      </c>
      <c r="P33" s="2">
        <f>C33-'Dagens modell'!C33</f>
        <v>548235.59813085338</v>
      </c>
      <c r="Q33" s="2">
        <f>D33-'Dagens modell'!D33</f>
        <v>-2156984.8163949009</v>
      </c>
      <c r="R33" s="2">
        <f>E33-'Dagens modell'!E33</f>
        <v>1806260.1758934404</v>
      </c>
      <c r="S33" s="2">
        <f>F33-'Dagens modell'!F33</f>
        <v>-498555.01219143043</v>
      </c>
      <c r="T33" s="2">
        <f>G33-'Dagens modell'!G33</f>
        <v>-301044.0571731329</v>
      </c>
      <c r="U33" s="2">
        <f>H33-'Dagens modell'!H33</f>
        <v>331152.95676849911</v>
      </c>
      <c r="V33" s="2">
        <f>I33-'Dagens modell'!I33</f>
        <v>131748.79998545483</v>
      </c>
      <c r="W33" s="2">
        <f>J33-'Dagens modell'!J33</f>
        <v>-266441.80637753394</v>
      </c>
      <c r="X33" s="2">
        <f>K33-'Dagens modell'!K33</f>
        <v>-5515.5620187218337</v>
      </c>
      <c r="Y33" s="2">
        <f>L33-'Dagens modell'!L33</f>
        <v>190944.38835769799</v>
      </c>
      <c r="Z33" s="2">
        <f>M33-'Dagens modell'!M33</f>
        <v>-110099.66881543584</v>
      </c>
      <c r="AB33" s="16" t="s">
        <v>104</v>
      </c>
      <c r="AC33" s="9">
        <f t="shared" si="3"/>
        <v>7.0506566180674204</v>
      </c>
      <c r="AD33" s="10">
        <f t="shared" si="4"/>
        <v>2.0814726828588688</v>
      </c>
      <c r="AE33" s="11">
        <f t="shared" si="5"/>
        <v>9.1321293009262892</v>
      </c>
      <c r="AF33" s="4"/>
      <c r="AG33" s="9">
        <f t="shared" si="6"/>
        <v>-0.30104405717313287</v>
      </c>
      <c r="AH33" s="10">
        <f t="shared" si="7"/>
        <v>0.19094438835769798</v>
      </c>
      <c r="AI33" s="17">
        <f t="shared" si="8"/>
        <v>-0.1100996688154349</v>
      </c>
      <c r="AK33" s="4">
        <f t="shared" si="9"/>
        <v>0.1100996688154349</v>
      </c>
      <c r="AL33" s="24">
        <f>AK33/'Dagens modell'!M33*1000000</f>
        <v>1.1912674872684057E-2</v>
      </c>
    </row>
    <row r="34" spans="1:38" x14ac:dyDescent="0.25">
      <c r="A34" s="4" t="s">
        <v>45</v>
      </c>
      <c r="B34" s="2">
        <v>97176.500279901593</v>
      </c>
      <c r="C34" s="2">
        <v>913437.22640436573</v>
      </c>
      <c r="D34" s="2">
        <v>0</v>
      </c>
      <c r="E34" s="2">
        <v>2877977.9879433964</v>
      </c>
      <c r="F34" s="2">
        <v>0</v>
      </c>
      <c r="G34" s="2">
        <f t="shared" si="0"/>
        <v>3888591.7146276636</v>
      </c>
      <c r="H34" s="2">
        <v>550367.2678329082</v>
      </c>
      <c r="I34" s="2">
        <v>51554.276769660028</v>
      </c>
      <c r="J34" s="2">
        <v>1549858.5759220505</v>
      </c>
      <c r="K34" s="2">
        <v>0</v>
      </c>
      <c r="L34" s="2">
        <f t="shared" si="1"/>
        <v>2151780.1205246188</v>
      </c>
      <c r="M34" s="2">
        <f t="shared" si="2"/>
        <v>6040371.8351522824</v>
      </c>
      <c r="O34" s="2">
        <f>B34-'Dagens modell'!B34</f>
        <v>-3.5372360434848815E-4</v>
      </c>
      <c r="P34" s="2">
        <f>C34-'Dagens modell'!C34</f>
        <v>531628.87196638365</v>
      </c>
      <c r="Q34" s="2">
        <f>D34-'Dagens modell'!D34</f>
        <v>-1617738.6122961759</v>
      </c>
      <c r="R34" s="2">
        <f>E34-'Dagens modell'!E34</f>
        <v>1348383.6443972327</v>
      </c>
      <c r="S34" s="2">
        <f>F34-'Dagens modell'!F34</f>
        <v>-455838.86175634095</v>
      </c>
      <c r="T34" s="2">
        <f>G34-'Dagens modell'!G34</f>
        <v>-193564.95804262441</v>
      </c>
      <c r="U34" s="2">
        <f>H34-'Dagens modell'!H34</f>
        <v>230367.2678329082</v>
      </c>
      <c r="V34" s="2">
        <f>I34-'Dagens modell'!I34</f>
        <v>-26237.977974279936</v>
      </c>
      <c r="W34" s="2">
        <f>J34-'Dagens modell'!J34</f>
        <v>53166.92792267981</v>
      </c>
      <c r="X34" s="2">
        <f>K34-'Dagens modell'!K34</f>
        <v>-98894.02699577251</v>
      </c>
      <c r="Y34" s="2">
        <f>L34-'Dagens modell'!L34</f>
        <v>158402.19078553561</v>
      </c>
      <c r="Z34" s="2">
        <f>M34-'Dagens modell'!M34</f>
        <v>-35162.767257088795</v>
      </c>
      <c r="AB34" s="16" t="s">
        <v>105</v>
      </c>
      <c r="AC34" s="9">
        <f t="shared" si="3"/>
        <v>3.8885917146276636</v>
      </c>
      <c r="AD34" s="10">
        <f t="shared" si="4"/>
        <v>2.1517801205246188</v>
      </c>
      <c r="AE34" s="11">
        <f t="shared" si="5"/>
        <v>6.0403718351522819</v>
      </c>
      <c r="AF34" s="4"/>
      <c r="AG34" s="9">
        <f t="shared" si="6"/>
        <v>-0.19356495804262441</v>
      </c>
      <c r="AH34" s="10">
        <f t="shared" si="7"/>
        <v>0.15840219078553561</v>
      </c>
      <c r="AI34" s="17">
        <f t="shared" si="8"/>
        <v>-3.5162767257088806E-2</v>
      </c>
      <c r="AK34" s="4">
        <f t="shared" si="9"/>
        <v>3.5162767257088806E-2</v>
      </c>
      <c r="AL34" s="24">
        <f>AK34/'Dagens modell'!M34*1000000</f>
        <v>5.787600525416204E-3</v>
      </c>
    </row>
    <row r="35" spans="1:38" x14ac:dyDescent="0.25">
      <c r="A35" s="4" t="s">
        <v>46</v>
      </c>
      <c r="B35" s="2">
        <v>1494934.0261159798</v>
      </c>
      <c r="C35" s="2">
        <v>1737903.2943927217</v>
      </c>
      <c r="D35" s="2">
        <v>0</v>
      </c>
      <c r="E35" s="2">
        <v>9510744.0845559016</v>
      </c>
      <c r="F35" s="2">
        <v>0</v>
      </c>
      <c r="G35" s="2">
        <f t="shared" si="0"/>
        <v>12743581.405064603</v>
      </c>
      <c r="H35" s="2">
        <v>739556.01801212237</v>
      </c>
      <c r="I35" s="2">
        <v>1381550.4673728084</v>
      </c>
      <c r="J35" s="2">
        <v>5392757.5887715276</v>
      </c>
      <c r="K35" s="2">
        <v>0</v>
      </c>
      <c r="L35" s="2">
        <f t="shared" si="1"/>
        <v>7513864.0741564585</v>
      </c>
      <c r="M35" s="2">
        <f t="shared" si="2"/>
        <v>20257445.479221061</v>
      </c>
      <c r="O35" s="2">
        <f>B35-'Dagens modell'!B35</f>
        <v>-5.4415774066001177E-3</v>
      </c>
      <c r="P35" s="2">
        <f>C35-'Dagens modell'!C35</f>
        <v>687930.31968827127</v>
      </c>
      <c r="Q35" s="2">
        <f>D35-'Dagens modell'!D35</f>
        <v>-1078492.4081974507</v>
      </c>
      <c r="R35" s="2">
        <f>E35-'Dagens modell'!E35</f>
        <v>5034313.0410799831</v>
      </c>
      <c r="S35" s="2">
        <f>F35-'Dagens modell'!F35</f>
        <v>-801425.58319496387</v>
      </c>
      <c r="T35" s="2">
        <f>G35-'Dagens modell'!G35</f>
        <v>3842325.3639342617</v>
      </c>
      <c r="U35" s="2">
        <f>H35-'Dagens modell'!H35</f>
        <v>309556.01801212237</v>
      </c>
      <c r="V35" s="2">
        <f>I35-'Dagens modell'!I35</f>
        <v>-369801.41847777367</v>
      </c>
      <c r="W35" s="2">
        <f>J35-'Dagens modell'!J35</f>
        <v>1009169.1724318182</v>
      </c>
      <c r="X35" s="2">
        <f>K35-'Dagens modell'!K35</f>
        <v>0</v>
      </c>
      <c r="Y35" s="2">
        <f>L35-'Dagens modell'!L35</f>
        <v>948923.77196616679</v>
      </c>
      <c r="Z35" s="2">
        <f>M35-'Dagens modell'!M35</f>
        <v>4791249.1359004267</v>
      </c>
      <c r="AB35" s="16" t="s">
        <v>106</v>
      </c>
      <c r="AC35" s="9">
        <f t="shared" si="3"/>
        <v>12.743581405064603</v>
      </c>
      <c r="AD35" s="10">
        <f t="shared" si="4"/>
        <v>7.5138640741564586</v>
      </c>
      <c r="AE35" s="11">
        <f t="shared" si="5"/>
        <v>20.257445479221062</v>
      </c>
      <c r="AF35" s="4"/>
      <c r="AG35" s="9">
        <f t="shared" si="6"/>
        <v>3.8423253639342616</v>
      </c>
      <c r="AH35" s="10">
        <f t="shared" si="7"/>
        <v>0.94892377196616684</v>
      </c>
      <c r="AI35" s="17">
        <f t="shared" si="8"/>
        <v>4.7912491359004283</v>
      </c>
      <c r="AK35" s="4">
        <f t="shared" si="9"/>
        <v>4.7912491359004283</v>
      </c>
      <c r="AL35" s="24">
        <f>AK35/'Dagens modell'!M35*1000000</f>
        <v>0.30978845926585041</v>
      </c>
    </row>
    <row r="36" spans="1:38" x14ac:dyDescent="0.25">
      <c r="A36" s="4" t="s">
        <v>47</v>
      </c>
      <c r="B36" s="2">
        <v>232592.79209139815</v>
      </c>
      <c r="C36" s="2">
        <v>1298978.9128737408</v>
      </c>
      <c r="D36" s="2">
        <v>0</v>
      </c>
      <c r="E36" s="2">
        <v>7062727.3527686941</v>
      </c>
      <c r="F36" s="2">
        <v>0</v>
      </c>
      <c r="G36" s="2">
        <f t="shared" si="0"/>
        <v>8594299.0577338338</v>
      </c>
      <c r="H36" s="2">
        <v>739556.01801212237</v>
      </c>
      <c r="I36" s="2">
        <v>753004.89099927666</v>
      </c>
      <c r="J36" s="2">
        <v>2990495.0504825492</v>
      </c>
      <c r="K36" s="2">
        <v>0</v>
      </c>
      <c r="L36" s="2">
        <f t="shared" si="1"/>
        <v>4483055.9594939481</v>
      </c>
      <c r="M36" s="2">
        <f t="shared" si="2"/>
        <v>13077355.017227782</v>
      </c>
      <c r="O36" s="2">
        <f>B36-'Dagens modell'!B36</f>
        <v>-8.4664049791172147E-4</v>
      </c>
      <c r="P36" s="2">
        <f>C36-'Dagens modell'!C36</f>
        <v>678540.33691201999</v>
      </c>
      <c r="Q36" s="2">
        <f>D36-'Dagens modell'!D36</f>
        <v>-1617738.6122961759</v>
      </c>
      <c r="R36" s="2">
        <f>E36-'Dagens modell'!E36</f>
        <v>3824570.3705720152</v>
      </c>
      <c r="S36" s="2">
        <f>F36-'Dagens modell'!F36</f>
        <v>-837642.92516174249</v>
      </c>
      <c r="T36" s="2">
        <f>G36-'Dagens modell'!G36</f>
        <v>2047729.1691794777</v>
      </c>
      <c r="U36" s="2">
        <f>H36-'Dagens modell'!H36</f>
        <v>309556.01801212237</v>
      </c>
      <c r="V36" s="2">
        <f>I36-'Dagens modell'!I36</f>
        <v>-140921.93581226061</v>
      </c>
      <c r="W36" s="2">
        <f>J36-'Dagens modell'!J36</f>
        <v>474760.46934994496</v>
      </c>
      <c r="X36" s="2">
        <f>K36-'Dagens modell'!K36</f>
        <v>-631007.87275249267</v>
      </c>
      <c r="Y36" s="2">
        <f>L36-'Dagens modell'!L36</f>
        <v>12386.678797313944</v>
      </c>
      <c r="Z36" s="2">
        <f>M36-'Dagens modell'!M36</f>
        <v>2060115.8479767907</v>
      </c>
      <c r="AB36" s="16" t="s">
        <v>107</v>
      </c>
      <c r="AC36" s="9">
        <f t="shared" si="3"/>
        <v>8.5942990577338332</v>
      </c>
      <c r="AD36" s="10">
        <f t="shared" si="4"/>
        <v>4.4830559594939485</v>
      </c>
      <c r="AE36" s="11">
        <f t="shared" si="5"/>
        <v>13.077355017227781</v>
      </c>
      <c r="AF36" s="4"/>
      <c r="AG36" s="9">
        <f t="shared" si="6"/>
        <v>2.0477291691794779</v>
      </c>
      <c r="AH36" s="10">
        <f t="shared" si="7"/>
        <v>1.2386678797313944E-2</v>
      </c>
      <c r="AI36" s="17">
        <f t="shared" si="8"/>
        <v>2.060115847976792</v>
      </c>
      <c r="AK36" s="4">
        <f t="shared" si="9"/>
        <v>2.060115847976792</v>
      </c>
      <c r="AL36" s="24">
        <f>AK36/'Dagens modell'!M36*1000000</f>
        <v>0.18699020837512137</v>
      </c>
    </row>
    <row r="37" spans="1:38" x14ac:dyDescent="0.25">
      <c r="A37" s="4" t="s">
        <v>48</v>
      </c>
      <c r="B37" s="2">
        <v>12874.403873890471</v>
      </c>
      <c r="C37" s="2">
        <v>521964.12937392324</v>
      </c>
      <c r="D37" s="2">
        <v>0</v>
      </c>
      <c r="E37" s="2">
        <v>1073447.7855190753</v>
      </c>
      <c r="F37" s="2">
        <v>0</v>
      </c>
      <c r="G37" s="2">
        <f t="shared" si="0"/>
        <v>1608286.3187668892</v>
      </c>
      <c r="H37" s="2">
        <v>447173.41714062635</v>
      </c>
      <c r="I37" s="2">
        <v>140081.82273776308</v>
      </c>
      <c r="J37" s="2">
        <v>323772.03417538496</v>
      </c>
      <c r="K37" s="2">
        <v>0</v>
      </c>
      <c r="L37" s="2">
        <f t="shared" si="1"/>
        <v>911027.27405377431</v>
      </c>
      <c r="M37" s="2">
        <f t="shared" si="2"/>
        <v>2519313.5928206635</v>
      </c>
      <c r="O37" s="2">
        <f>B37-'Dagens modell'!B37</f>
        <v>-4.6862980525474995E-5</v>
      </c>
      <c r="P37" s="2">
        <f>C37-'Dagens modell'!C37</f>
        <v>360429.82557323854</v>
      </c>
      <c r="Q37" s="2">
        <f>D37-'Dagens modell'!D37</f>
        <v>-1078492.4081974507</v>
      </c>
      <c r="R37" s="2">
        <f>E37-'Dagens modell'!E37</f>
        <v>329974.14311744284</v>
      </c>
      <c r="S37" s="2">
        <f>F37-'Dagens modell'!F37</f>
        <v>-321304.17005793564</v>
      </c>
      <c r="T37" s="2">
        <f>G37-'Dagens modell'!G37</f>
        <v>-709392.60961156758</v>
      </c>
      <c r="U37" s="2">
        <f>H37-'Dagens modell'!H37</f>
        <v>187173.41714062635</v>
      </c>
      <c r="V37" s="2">
        <f>I37-'Dagens modell'!I37</f>
        <v>43134.691197601234</v>
      </c>
      <c r="W37" s="2">
        <f>J37-'Dagens modell'!J37</f>
        <v>-354068.0340832214</v>
      </c>
      <c r="X37" s="2">
        <f>K37-'Dagens modell'!K37</f>
        <v>0</v>
      </c>
      <c r="Y37" s="2">
        <f>L37-'Dagens modell'!L37</f>
        <v>-123759.92574499385</v>
      </c>
      <c r="Z37" s="2">
        <f>M37-'Dagens modell'!M37</f>
        <v>-833152.53535656119</v>
      </c>
      <c r="AB37" s="16" t="s">
        <v>108</v>
      </c>
      <c r="AC37" s="9">
        <f t="shared" si="3"/>
        <v>1.6082863187668892</v>
      </c>
      <c r="AD37" s="10">
        <f t="shared" si="4"/>
        <v>0.91102727405377426</v>
      </c>
      <c r="AE37" s="11">
        <f t="shared" si="5"/>
        <v>2.5193135928206636</v>
      </c>
      <c r="AF37" s="4"/>
      <c r="AG37" s="9">
        <f t="shared" si="6"/>
        <v>-0.70939260961156758</v>
      </c>
      <c r="AH37" s="10">
        <f t="shared" si="7"/>
        <v>-0.12375992574499385</v>
      </c>
      <c r="AI37" s="17">
        <f t="shared" si="8"/>
        <v>-0.83315253535656142</v>
      </c>
      <c r="AK37" s="4">
        <f t="shared" si="9"/>
        <v>0.83315253535656142</v>
      </c>
      <c r="AL37" s="24">
        <f>AK37/'Dagens modell'!M37*1000000</f>
        <v>0.24851929997263125</v>
      </c>
    </row>
    <row r="38" spans="1:38" x14ac:dyDescent="0.25">
      <c r="A38" s="4" t="s">
        <v>49</v>
      </c>
      <c r="B38" s="2">
        <v>329721.16654837527</v>
      </c>
      <c r="C38" s="2">
        <v>1740868.9996732553</v>
      </c>
      <c r="D38" s="2">
        <v>0</v>
      </c>
      <c r="E38" s="2">
        <v>6641910.1187289972</v>
      </c>
      <c r="F38" s="2">
        <v>0</v>
      </c>
      <c r="G38" s="2">
        <f t="shared" si="0"/>
        <v>8712500.284950627</v>
      </c>
      <c r="H38" s="2">
        <v>739556.01801212237</v>
      </c>
      <c r="I38" s="2">
        <v>1638280.3506803075</v>
      </c>
      <c r="J38" s="2">
        <v>2814644.4248920847</v>
      </c>
      <c r="K38" s="2">
        <v>0</v>
      </c>
      <c r="L38" s="2">
        <f t="shared" si="1"/>
        <v>5192480.7935845144</v>
      </c>
      <c r="M38" s="2">
        <f t="shared" si="2"/>
        <v>13904981.078535141</v>
      </c>
      <c r="O38" s="2">
        <f>B38-'Dagens modell'!B38</f>
        <v>-1.2001888826489449E-3</v>
      </c>
      <c r="P38" s="2">
        <f>C38-'Dagens modell'!C38</f>
        <v>687224.79079151643</v>
      </c>
      <c r="Q38" s="2">
        <f>D38-'Dagens modell'!D38</f>
        <v>-1617738.6122961759</v>
      </c>
      <c r="R38" s="2">
        <f>E38-'Dagens modell'!E38</f>
        <v>3670398.0788541976</v>
      </c>
      <c r="S38" s="2">
        <f>F38-'Dagens modell'!F38</f>
        <v>-930025.30197092018</v>
      </c>
      <c r="T38" s="2">
        <f>G38-'Dagens modell'!G38</f>
        <v>1809858.9541784283</v>
      </c>
      <c r="U38" s="2">
        <f>H38-'Dagens modell'!H38</f>
        <v>309556.01801212237</v>
      </c>
      <c r="V38" s="2">
        <f>I38-'Dagens modell'!I38</f>
        <v>793266.86997340829</v>
      </c>
      <c r="W38" s="2">
        <f>J38-'Dagens modell'!J38</f>
        <v>400142.65902358806</v>
      </c>
      <c r="X38" s="2">
        <f>K38-'Dagens modell'!K38</f>
        <v>-431978.81730671693</v>
      </c>
      <c r="Y38" s="2">
        <f>L38-'Dagens modell'!L38</f>
        <v>1070986.7297024019</v>
      </c>
      <c r="Z38" s="2">
        <f>M38-'Dagens modell'!M38</f>
        <v>2880845.6838808302</v>
      </c>
      <c r="AB38" s="16" t="s">
        <v>109</v>
      </c>
      <c r="AC38" s="9">
        <f t="shared" si="3"/>
        <v>8.712500284950627</v>
      </c>
      <c r="AD38" s="10">
        <f t="shared" si="4"/>
        <v>5.1924807935845143</v>
      </c>
      <c r="AE38" s="11">
        <f t="shared" si="5"/>
        <v>13.90498107853514</v>
      </c>
      <c r="AF38" s="4"/>
      <c r="AG38" s="9">
        <f t="shared" si="6"/>
        <v>1.8098589541784282</v>
      </c>
      <c r="AH38" s="10">
        <f t="shared" si="7"/>
        <v>1.0709867297024018</v>
      </c>
      <c r="AI38" s="17">
        <f t="shared" si="8"/>
        <v>2.8808456838808301</v>
      </c>
      <c r="AK38" s="4">
        <f t="shared" si="9"/>
        <v>2.8808456838808301</v>
      </c>
      <c r="AL38" s="24">
        <f>AK38/'Dagens modell'!M38*1000000</f>
        <v>0.26132168925263516</v>
      </c>
    </row>
    <row r="39" spans="1:38" x14ac:dyDescent="0.25">
      <c r="A39" s="4" t="s">
        <v>50</v>
      </c>
      <c r="B39" s="2">
        <v>237653.66393405048</v>
      </c>
      <c r="C39" s="2">
        <v>1204076.3438966637</v>
      </c>
      <c r="D39" s="2">
        <v>0</v>
      </c>
      <c r="E39" s="2">
        <v>2220926.4527980871</v>
      </c>
      <c r="F39" s="2">
        <v>0</v>
      </c>
      <c r="G39" s="2">
        <f t="shared" si="0"/>
        <v>3662656.4606288015</v>
      </c>
      <c r="H39" s="2">
        <v>756755.01178763586</v>
      </c>
      <c r="I39" s="2">
        <v>522833.27148220869</v>
      </c>
      <c r="J39" s="2">
        <v>935963.43350606505</v>
      </c>
      <c r="K39" s="2">
        <v>0</v>
      </c>
      <c r="L39" s="2">
        <f t="shared" si="1"/>
        <v>2215551.7167759095</v>
      </c>
      <c r="M39" s="2">
        <f t="shared" si="2"/>
        <v>5878208.177404711</v>
      </c>
      <c r="O39" s="2">
        <f>B39-'Dagens modell'!B39</f>
        <v>-8.6506211664527655E-4</v>
      </c>
      <c r="P39" s="2">
        <f>C39-'Dagens modell'!C39</f>
        <v>642377.51477155555</v>
      </c>
      <c r="Q39" s="2">
        <f>D39-'Dagens modell'!D39</f>
        <v>-1078492.4081974507</v>
      </c>
      <c r="R39" s="2">
        <f>E39-'Dagens modell'!E39</f>
        <v>1002931.8868182509</v>
      </c>
      <c r="S39" s="2">
        <f>F39-'Dagens modell'!F39</f>
        <v>-430580.86311281082</v>
      </c>
      <c r="T39" s="2">
        <f>G39-'Dagens modell'!G39</f>
        <v>136236.12941448251</v>
      </c>
      <c r="U39" s="2">
        <f>H39-'Dagens modell'!H39</f>
        <v>316755.01178763586</v>
      </c>
      <c r="V39" s="2">
        <f>I39-'Dagens modell'!I39</f>
        <v>163092.95777347189</v>
      </c>
      <c r="W39" s="2">
        <f>J39-'Dagens modell'!J39</f>
        <v>-216526.15627339948</v>
      </c>
      <c r="X39" s="2">
        <f>K39-'Dagens modell'!K39</f>
        <v>-827.33430280358664</v>
      </c>
      <c r="Y39" s="2">
        <f>L39-'Dagens modell'!L39</f>
        <v>262494.47898490471</v>
      </c>
      <c r="Z39" s="2">
        <f>M39-'Dagens modell'!M39</f>
        <v>398730.60839938745</v>
      </c>
      <c r="AB39" s="16" t="s">
        <v>110</v>
      </c>
      <c r="AC39" s="9">
        <f t="shared" si="3"/>
        <v>3.6626564606288015</v>
      </c>
      <c r="AD39" s="10">
        <f t="shared" si="4"/>
        <v>2.2155517167759093</v>
      </c>
      <c r="AE39" s="11">
        <f t="shared" si="5"/>
        <v>5.8782081774047104</v>
      </c>
      <c r="AF39" s="4"/>
      <c r="AG39" s="9">
        <f t="shared" si="6"/>
        <v>0.13623612941448252</v>
      </c>
      <c r="AH39" s="10">
        <f t="shared" si="7"/>
        <v>0.26249447898490469</v>
      </c>
      <c r="AI39" s="17">
        <f t="shared" si="8"/>
        <v>0.39873060839938723</v>
      </c>
      <c r="AK39" s="4">
        <f t="shared" si="9"/>
        <v>0.39873060839938723</v>
      </c>
      <c r="AL39" s="24">
        <f>AK39/'Dagens modell'!M39*1000000</f>
        <v>7.276799720009948E-2</v>
      </c>
    </row>
    <row r="40" spans="1:38" x14ac:dyDescent="0.25">
      <c r="A40" s="4" t="s">
        <v>51</v>
      </c>
      <c r="B40" s="2">
        <v>291931.09933540446</v>
      </c>
      <c r="C40" s="2">
        <v>1645966.4306961785</v>
      </c>
      <c r="D40" s="2">
        <v>0</v>
      </c>
      <c r="E40" s="2">
        <v>5133338.6861891681</v>
      </c>
      <c r="F40" s="2">
        <v>0</v>
      </c>
      <c r="G40" s="2">
        <f t="shared" si="0"/>
        <v>7071236.2162207514</v>
      </c>
      <c r="H40" s="2">
        <v>550367.28358260053</v>
      </c>
      <c r="I40" s="2">
        <v>64573.033529675187</v>
      </c>
      <c r="J40" s="2">
        <v>2193264.9824942215</v>
      </c>
      <c r="K40" s="2">
        <v>0</v>
      </c>
      <c r="L40" s="2">
        <f t="shared" si="1"/>
        <v>2808205.2996064974</v>
      </c>
      <c r="M40" s="2">
        <f t="shared" si="2"/>
        <v>9879441.5158272497</v>
      </c>
      <c r="O40" s="2">
        <f>B40-'Dagens modell'!B40</f>
        <v>-1.0626326547935605E-3</v>
      </c>
      <c r="P40" s="2">
        <f>C40-'Dagens modell'!C40</f>
        <v>709801.71548766491</v>
      </c>
      <c r="Q40" s="2">
        <f>D40-'Dagens modell'!D40</f>
        <v>-3774723.428691077</v>
      </c>
      <c r="R40" s="2">
        <f>E40-'Dagens modell'!E40</f>
        <v>2607311.5817799713</v>
      </c>
      <c r="S40" s="2">
        <f>F40-'Dagens modell'!F40</f>
        <v>-969941.38111212046</v>
      </c>
      <c r="T40" s="2">
        <f>G40-'Dagens modell'!G40</f>
        <v>-1427551.5135981943</v>
      </c>
      <c r="U40" s="2">
        <f>H40-'Dagens modell'!H40</f>
        <v>230367.28358260053</v>
      </c>
      <c r="V40" s="2">
        <f>I40-'Dagens modell'!I40</f>
        <v>-53092.63821864505</v>
      </c>
      <c r="W40" s="2">
        <f>J40-'Dagens modell'!J40</f>
        <v>176780.18160893908</v>
      </c>
      <c r="X40" s="2">
        <f>K40-'Dagens modell'!K40</f>
        <v>-130387.88612271116</v>
      </c>
      <c r="Y40" s="2">
        <f>L40-'Dagens modell'!L40</f>
        <v>223666.94085018383</v>
      </c>
      <c r="Z40" s="2">
        <f>M40-'Dagens modell'!M40</f>
        <v>-1203884.5727480091</v>
      </c>
      <c r="AB40" s="16" t="s">
        <v>111</v>
      </c>
      <c r="AC40" s="9">
        <f t="shared" si="3"/>
        <v>7.0712362162207514</v>
      </c>
      <c r="AD40" s="10">
        <f t="shared" si="4"/>
        <v>2.8082052996064975</v>
      </c>
      <c r="AE40" s="11">
        <f t="shared" si="5"/>
        <v>9.8794415158272493</v>
      </c>
      <c r="AF40" s="4"/>
      <c r="AG40" s="9">
        <f t="shared" si="6"/>
        <v>-1.4275515135981944</v>
      </c>
      <c r="AH40" s="10">
        <f t="shared" si="7"/>
        <v>0.22366694085018382</v>
      </c>
      <c r="AI40" s="17">
        <f t="shared" si="8"/>
        <v>-1.2038845727480105</v>
      </c>
      <c r="AK40" s="4">
        <f t="shared" si="9"/>
        <v>1.2038845727480105</v>
      </c>
      <c r="AL40" s="24">
        <f>AK40/'Dagens modell'!M40*1000000</f>
        <v>0.10862123546008269</v>
      </c>
    </row>
    <row r="41" spans="1:38" x14ac:dyDescent="0.25">
      <c r="A41" s="4" t="s">
        <v>52</v>
      </c>
      <c r="B41" s="2">
        <v>501832.85181634256</v>
      </c>
      <c r="C41" s="2">
        <v>990545.56369824067</v>
      </c>
      <c r="D41" s="2">
        <v>0</v>
      </c>
      <c r="E41" s="2">
        <v>3579953.3074207734</v>
      </c>
      <c r="F41" s="2">
        <v>0</v>
      </c>
      <c r="G41" s="2">
        <f t="shared" si="0"/>
        <v>5072331.7229353562</v>
      </c>
      <c r="H41" s="2">
        <v>756754.99603794375</v>
      </c>
      <c r="I41" s="2">
        <v>377023.19577003899</v>
      </c>
      <c r="J41" s="2">
        <v>1867819.6292171967</v>
      </c>
      <c r="K41" s="2">
        <v>0</v>
      </c>
      <c r="L41" s="2">
        <f t="shared" si="1"/>
        <v>3001597.8210251797</v>
      </c>
      <c r="M41" s="2">
        <f t="shared" si="2"/>
        <v>8073929.5439605359</v>
      </c>
      <c r="O41" s="2">
        <f>B41-'Dagens modell'!B41</f>
        <v>-1.8266774713993073E-3</v>
      </c>
      <c r="P41" s="2">
        <f>C41-'Dagens modell'!C41</f>
        <v>561011.16495551087</v>
      </c>
      <c r="Q41" s="2">
        <f>D41-'Dagens modell'!D41</f>
        <v>-3774723.428691077</v>
      </c>
      <c r="R41" s="2">
        <f>E41-'Dagens modell'!E41</f>
        <v>1650709.9815667886</v>
      </c>
      <c r="S41" s="2">
        <f>F41-'Dagens modell'!F41</f>
        <v>-882903.97750740137</v>
      </c>
      <c r="T41" s="2">
        <f>G41-'Dagens modell'!G41</f>
        <v>-2445906.2615028564</v>
      </c>
      <c r="U41" s="2">
        <f>H41-'Dagens modell'!H41</f>
        <v>316754.99603794375</v>
      </c>
      <c r="V41" s="2">
        <f>I41-'Dagens modell'!I41</f>
        <v>52172.121940134966</v>
      </c>
      <c r="W41" s="2">
        <f>J41-'Dagens modell'!J41</f>
        <v>95102.111323476769</v>
      </c>
      <c r="X41" s="2">
        <f>K41-'Dagens modell'!K41</f>
        <v>0</v>
      </c>
      <c r="Y41" s="2">
        <f>L41-'Dagens modell'!L41</f>
        <v>464029.22930155601</v>
      </c>
      <c r="Z41" s="2">
        <f>M41-'Dagens modell'!M41</f>
        <v>-1981877.0322012994</v>
      </c>
      <c r="AB41" s="16" t="s">
        <v>112</v>
      </c>
      <c r="AC41" s="9">
        <f t="shared" si="3"/>
        <v>5.0723317229353562</v>
      </c>
      <c r="AD41" s="10">
        <f t="shared" si="4"/>
        <v>3.0015978210251797</v>
      </c>
      <c r="AE41" s="11">
        <f t="shared" si="5"/>
        <v>8.073929543960535</v>
      </c>
      <c r="AF41" s="4"/>
      <c r="AG41" s="9">
        <f t="shared" si="6"/>
        <v>-2.4459062615028562</v>
      </c>
      <c r="AH41" s="10">
        <f t="shared" si="7"/>
        <v>0.46402922930155599</v>
      </c>
      <c r="AI41" s="17">
        <f t="shared" si="8"/>
        <v>-1.9818770322013002</v>
      </c>
      <c r="AK41" s="4">
        <f t="shared" si="9"/>
        <v>1.9818770322013002</v>
      </c>
      <c r="AL41" s="24">
        <f>AK41/'Dagens modell'!M41*1000000</f>
        <v>0.19708782355654217</v>
      </c>
    </row>
    <row r="42" spans="1:38" x14ac:dyDescent="0.25">
      <c r="A42" s="4" t="s">
        <v>53</v>
      </c>
      <c r="B42" s="2">
        <v>256602.13930162613</v>
      </c>
      <c r="C42" s="2">
        <v>2289524.4765719818</v>
      </c>
      <c r="D42" s="2">
        <v>0</v>
      </c>
      <c r="E42" s="2">
        <v>7331693.4087177198</v>
      </c>
      <c r="F42" s="2">
        <v>0</v>
      </c>
      <c r="G42" s="2">
        <f t="shared" si="0"/>
        <v>9877820.0245913267</v>
      </c>
      <c r="H42" s="2">
        <v>292382.61662118818</v>
      </c>
      <c r="I42" s="2">
        <v>375460.94495883712</v>
      </c>
      <c r="J42" s="2">
        <v>3950326.0991747249</v>
      </c>
      <c r="K42" s="2">
        <v>0</v>
      </c>
      <c r="L42" s="2">
        <f t="shared" si="1"/>
        <v>4618169.6607547505</v>
      </c>
      <c r="M42" s="2">
        <f t="shared" si="2"/>
        <v>14495989.685346078</v>
      </c>
      <c r="O42" s="2">
        <f>B42-'Dagens modell'!B42</f>
        <v>-9.3403481878340244E-4</v>
      </c>
      <c r="P42" s="2">
        <f>C42-'Dagens modell'!C42</f>
        <v>556701.9448919096</v>
      </c>
      <c r="Q42" s="2">
        <f>D42-'Dagens modell'!D42</f>
        <v>-2696231.0204936266</v>
      </c>
      <c r="R42" s="2">
        <f>E42-'Dagens modell'!E42</f>
        <v>3642112.4874875029</v>
      </c>
      <c r="S42" s="2">
        <f>F42-'Dagens modell'!F42</f>
        <v>-1088055.6007528966</v>
      </c>
      <c r="T42" s="2">
        <f>G42-'Dagens modell'!G42</f>
        <v>414527.81019885466</v>
      </c>
      <c r="U42" s="2">
        <f>H42-'Dagens modell'!H42</f>
        <v>122382.61662118818</v>
      </c>
      <c r="V42" s="2">
        <f>I42-'Dagens modell'!I42</f>
        <v>-327405.75870671135</v>
      </c>
      <c r="W42" s="2">
        <f>J42-'Dagens modell'!J42</f>
        <v>872782.40632458124</v>
      </c>
      <c r="X42" s="2">
        <f>K42-'Dagens modell'!K42</f>
        <v>-29508.256800185802</v>
      </c>
      <c r="Y42" s="2">
        <f>L42-'Dagens modell'!L42</f>
        <v>638251.00743887248</v>
      </c>
      <c r="Z42" s="2">
        <f>M42-'Dagens modell'!M42</f>
        <v>1052778.8176377285</v>
      </c>
      <c r="AB42" s="16" t="s">
        <v>113</v>
      </c>
      <c r="AC42" s="9">
        <f t="shared" si="3"/>
        <v>9.8778200245913261</v>
      </c>
      <c r="AD42" s="10">
        <f t="shared" si="4"/>
        <v>4.6181696607547504</v>
      </c>
      <c r="AE42" s="11">
        <f t="shared" si="5"/>
        <v>14.495989685346077</v>
      </c>
      <c r="AF42" s="4"/>
      <c r="AG42" s="9">
        <f t="shared" si="6"/>
        <v>0.41452781019885465</v>
      </c>
      <c r="AH42" s="10">
        <f t="shared" si="7"/>
        <v>0.63825100743887242</v>
      </c>
      <c r="AI42" s="17">
        <f t="shared" si="8"/>
        <v>1.0527788176377271</v>
      </c>
      <c r="AK42" s="4">
        <f t="shared" si="9"/>
        <v>1.0527788176377271</v>
      </c>
      <c r="AL42" s="24">
        <f>AK42/'Dagens modell'!M42*1000000</f>
        <v>7.8313047976252811E-2</v>
      </c>
    </row>
    <row r="43" spans="1:38" x14ac:dyDescent="0.25">
      <c r="A43" s="4" t="s">
        <v>54</v>
      </c>
      <c r="B43" s="2">
        <v>81295.07849217653</v>
      </c>
      <c r="C43" s="2">
        <v>201667.95907628853</v>
      </c>
      <c r="D43" s="2">
        <v>0</v>
      </c>
      <c r="E43" s="2">
        <v>904187.26802343491</v>
      </c>
      <c r="F43" s="2">
        <v>0</v>
      </c>
      <c r="G43" s="2">
        <f t="shared" si="0"/>
        <v>1187150.3055918999</v>
      </c>
      <c r="H43" s="2">
        <v>189188.76592890627</v>
      </c>
      <c r="I43" s="2">
        <v>8332.0043264097021</v>
      </c>
      <c r="J43" s="2">
        <v>330343.61464727781</v>
      </c>
      <c r="K43" s="2">
        <v>0</v>
      </c>
      <c r="L43" s="2">
        <f t="shared" si="1"/>
        <v>527864.3849025938</v>
      </c>
      <c r="M43" s="2">
        <f t="shared" si="2"/>
        <v>1715014.6904944936</v>
      </c>
      <c r="O43" s="2">
        <f>B43-'Dagens modell'!B43</f>
        <v>-2.9591504426207393E-4</v>
      </c>
      <c r="P43" s="2">
        <f>C43-'Dagens modell'!C43</f>
        <v>139256.97806238761</v>
      </c>
      <c r="Q43" s="2">
        <f>D43-'Dagens modell'!D43</f>
        <v>-1051530.0979925145</v>
      </c>
      <c r="R43" s="2">
        <f>E43-'Dagens modell'!E43</f>
        <v>360991.56670969282</v>
      </c>
      <c r="S43" s="2">
        <f>F43-'Dagens modell'!F43</f>
        <v>-314081.6660532786</v>
      </c>
      <c r="T43" s="2">
        <f>G43-'Dagens modell'!G43</f>
        <v>-865363.21956962789</v>
      </c>
      <c r="U43" s="2">
        <f>H43-'Dagens modell'!H43</f>
        <v>79188.765928906272</v>
      </c>
      <c r="V43" s="2">
        <f>I43-'Dagens modell'!I43</f>
        <v>3641.0140905002572</v>
      </c>
      <c r="W43" s="2">
        <f>J43-'Dagens modell'!J43</f>
        <v>-354340.93603694864</v>
      </c>
      <c r="X43" s="2">
        <f>K43-'Dagens modell'!K43</f>
        <v>-11830.880530166296</v>
      </c>
      <c r="Y43" s="2">
        <f>L43-'Dagens modell'!L43</f>
        <v>-283342.03654770844</v>
      </c>
      <c r="Z43" s="2">
        <f>M43-'Dagens modell'!M43</f>
        <v>-1148705.2561173365</v>
      </c>
      <c r="AB43" s="16" t="s">
        <v>114</v>
      </c>
      <c r="AC43" s="9">
        <f t="shared" si="3"/>
        <v>1.1871503055918999</v>
      </c>
      <c r="AD43" s="10">
        <f t="shared" si="4"/>
        <v>0.5278643849025938</v>
      </c>
      <c r="AE43" s="11">
        <f t="shared" si="5"/>
        <v>1.7150146904944936</v>
      </c>
      <c r="AF43" s="4"/>
      <c r="AG43" s="9">
        <f t="shared" si="6"/>
        <v>-0.86536321956962792</v>
      </c>
      <c r="AH43" s="10">
        <f t="shared" si="7"/>
        <v>-0.28334203654770845</v>
      </c>
      <c r="AI43" s="17">
        <f t="shared" si="8"/>
        <v>-1.1487052561173363</v>
      </c>
      <c r="AK43" s="4">
        <f t="shared" si="9"/>
        <v>1.1487052561173363</v>
      </c>
      <c r="AL43" s="24">
        <f>AK43/'Dagens modell'!M43*1000000</f>
        <v>0.40112346092934498</v>
      </c>
    </row>
    <row r="44" spans="1:38" x14ac:dyDescent="0.25">
      <c r="A44" s="4" t="s">
        <v>55</v>
      </c>
      <c r="B44" s="2">
        <v>-0.10643018447994233</v>
      </c>
      <c r="C44" s="2">
        <v>427061.56039684627</v>
      </c>
      <c r="D44" s="2">
        <v>0</v>
      </c>
      <c r="E44" s="2">
        <v>1047416.1549892462</v>
      </c>
      <c r="F44" s="2">
        <v>0</v>
      </c>
      <c r="G44" s="2">
        <f t="shared" si="0"/>
        <v>1474477.6089559079</v>
      </c>
      <c r="H44" s="2">
        <v>275183.6339164541</v>
      </c>
      <c r="I44" s="2">
        <v>5207.5027040060631</v>
      </c>
      <c r="J44" s="2">
        <v>201345.92390271547</v>
      </c>
      <c r="K44" s="2">
        <v>0</v>
      </c>
      <c r="L44" s="2">
        <f t="shared" si="1"/>
        <v>481737.06052317563</v>
      </c>
      <c r="M44" s="2">
        <f t="shared" si="2"/>
        <v>1956214.6694790835</v>
      </c>
      <c r="O44" s="2">
        <f>B44-'Dagens modell'!B44</f>
        <v>3.8740712027252044E-10</v>
      </c>
      <c r="P44" s="2">
        <f>C44-'Dagens modell'!C44</f>
        <v>294897.13001446787</v>
      </c>
      <c r="Q44" s="2">
        <f>D44-'Dagens modell'!D44</f>
        <v>-1078492.4081974507</v>
      </c>
      <c r="R44" s="2">
        <f>E44-'Dagens modell'!E44</f>
        <v>198167.70487671252</v>
      </c>
      <c r="S44" s="2">
        <f>F44-'Dagens modell'!F44</f>
        <v>-252389.76009754406</v>
      </c>
      <c r="T44" s="2">
        <f>G44-'Dagens modell'!G44</f>
        <v>-837817.33340381435</v>
      </c>
      <c r="U44" s="2">
        <f>H44-'Dagens modell'!H44</f>
        <v>115183.6339164541</v>
      </c>
      <c r="V44" s="2">
        <f>I44-'Dagens modell'!I44</f>
        <v>321.05454160455884</v>
      </c>
      <c r="W44" s="2">
        <f>J44-'Dagens modell'!J44</f>
        <v>-333192.5768709823</v>
      </c>
      <c r="X44" s="2">
        <f>K44-'Dagens modell'!K44</f>
        <v>-6949.6081435870792</v>
      </c>
      <c r="Y44" s="2">
        <f>L44-'Dagens modell'!L44</f>
        <v>-224637.49655651068</v>
      </c>
      <c r="Z44" s="2">
        <f>M44-'Dagens modell'!M44</f>
        <v>-1062454.829960325</v>
      </c>
      <c r="AB44" s="16" t="s">
        <v>115</v>
      </c>
      <c r="AC44" s="9">
        <f t="shared" si="3"/>
        <v>1.474477608955908</v>
      </c>
      <c r="AD44" s="10">
        <f t="shared" si="4"/>
        <v>0.48173706052317561</v>
      </c>
      <c r="AE44" s="11">
        <f t="shared" si="5"/>
        <v>1.9562146694790836</v>
      </c>
      <c r="AF44" s="4"/>
      <c r="AG44" s="9">
        <f t="shared" si="6"/>
        <v>-0.83781733340381437</v>
      </c>
      <c r="AH44" s="10">
        <f t="shared" si="7"/>
        <v>-0.22463749655651069</v>
      </c>
      <c r="AI44" s="17">
        <f t="shared" si="8"/>
        <v>-1.0624548299603251</v>
      </c>
      <c r="AK44" s="4">
        <f t="shared" si="9"/>
        <v>1.0624548299603251</v>
      </c>
      <c r="AL44" s="24">
        <f>AK44/'Dagens modell'!M44*1000000</f>
        <v>0.35196129624579031</v>
      </c>
    </row>
    <row r="45" spans="1:38" x14ac:dyDescent="0.25">
      <c r="A45" s="4" t="s">
        <v>56</v>
      </c>
      <c r="B45" s="2">
        <v>36156.823718720218</v>
      </c>
      <c r="C45" s="2">
        <v>753289.14125554834</v>
      </c>
      <c r="D45" s="2">
        <v>0</v>
      </c>
      <c r="E45" s="2">
        <v>1381763.3420474743</v>
      </c>
      <c r="F45" s="2">
        <v>0</v>
      </c>
      <c r="G45" s="2">
        <f t="shared" si="0"/>
        <v>2171209.3070217427</v>
      </c>
      <c r="H45" s="2">
        <v>567566.27735811402</v>
      </c>
      <c r="I45" s="2">
        <v>192677.60004822433</v>
      </c>
      <c r="J45" s="2">
        <v>409750.21201598243</v>
      </c>
      <c r="K45" s="2">
        <v>0</v>
      </c>
      <c r="L45" s="2">
        <f t="shared" si="1"/>
        <v>1169994.0894223207</v>
      </c>
      <c r="M45" s="2">
        <f t="shared" si="2"/>
        <v>3341203.3964440636</v>
      </c>
      <c r="O45" s="2">
        <f>B45-'Dagens modell'!B45</f>
        <v>-1.316112611675635E-4</v>
      </c>
      <c r="P45" s="2">
        <f>C45-'Dagens modell'!C45</f>
        <v>470604.10960435012</v>
      </c>
      <c r="Q45" s="2">
        <f>D45-'Dagens modell'!D45</f>
        <v>-1078492.4081974507</v>
      </c>
      <c r="R45" s="2">
        <f>E45-'Dagens modell'!E45</f>
        <v>466092.8155119709</v>
      </c>
      <c r="S45" s="2">
        <f>F45-'Dagens modell'!F45</f>
        <v>-348990.38069494511</v>
      </c>
      <c r="T45" s="2">
        <f>G45-'Dagens modell'!G45</f>
        <v>-490785.86390768643</v>
      </c>
      <c r="U45" s="2">
        <f>H45-'Dagens modell'!H45</f>
        <v>237566.27735811402</v>
      </c>
      <c r="V45" s="2">
        <f>I45-'Dagens modell'!I45</f>
        <v>26147.446676889056</v>
      </c>
      <c r="W45" s="2">
        <f>J45-'Dagens modell'!J45</f>
        <v>-352797.74820401269</v>
      </c>
      <c r="X45" s="2">
        <f>K45-'Dagens modell'!K45</f>
        <v>0</v>
      </c>
      <c r="Y45" s="2">
        <f>L45-'Dagens modell'!L45</f>
        <v>-89084.024169009645</v>
      </c>
      <c r="Z45" s="2">
        <f>M45-'Dagens modell'!M45</f>
        <v>-579869.88807669561</v>
      </c>
      <c r="AB45" s="16" t="s">
        <v>116</v>
      </c>
      <c r="AC45" s="9">
        <f t="shared" si="3"/>
        <v>2.1712093070217429</v>
      </c>
      <c r="AD45" s="10">
        <f t="shared" si="4"/>
        <v>1.1699940894223206</v>
      </c>
      <c r="AE45" s="11">
        <f t="shared" si="5"/>
        <v>3.3412033964440635</v>
      </c>
      <c r="AF45" s="4"/>
      <c r="AG45" s="9">
        <f t="shared" si="6"/>
        <v>-0.49078586390768641</v>
      </c>
      <c r="AH45" s="10">
        <f t="shared" si="7"/>
        <v>-8.9084024169009651E-2</v>
      </c>
      <c r="AI45" s="17">
        <f t="shared" si="8"/>
        <v>-0.57986988807669604</v>
      </c>
      <c r="AK45" s="4">
        <f t="shared" si="9"/>
        <v>0.57986988807669604</v>
      </c>
      <c r="AL45" s="24">
        <f>AK45/'Dagens modell'!M45*1000000</f>
        <v>0.14788550123912533</v>
      </c>
    </row>
    <row r="46" spans="1:38" x14ac:dyDescent="0.25">
      <c r="A46" s="4" t="s">
        <v>57</v>
      </c>
      <c r="B46" s="2">
        <v>10672.056140928871</v>
      </c>
      <c r="C46" s="2">
        <v>1387950.0712897503</v>
      </c>
      <c r="D46" s="2">
        <v>0</v>
      </c>
      <c r="E46" s="2">
        <v>3785570.2371753743</v>
      </c>
      <c r="F46" s="2">
        <v>0</v>
      </c>
      <c r="G46" s="2">
        <f t="shared" si="0"/>
        <v>5184192.3646060536</v>
      </c>
      <c r="H46" s="2">
        <v>567566.2616084218</v>
      </c>
      <c r="I46" s="2">
        <v>190594.59896662191</v>
      </c>
      <c r="J46" s="2">
        <v>1661879.68378089</v>
      </c>
      <c r="K46" s="2">
        <v>0</v>
      </c>
      <c r="L46" s="2">
        <f t="shared" si="1"/>
        <v>2420040.5443559336</v>
      </c>
      <c r="M46" s="2">
        <f t="shared" si="2"/>
        <v>7604232.9089619871</v>
      </c>
      <c r="O46" s="2">
        <f>B46-'Dagens modell'!B46</f>
        <v>-3.8846410461701453E-5</v>
      </c>
      <c r="P46" s="2">
        <f>C46-'Dagens modell'!C46</f>
        <v>712442.98266870517</v>
      </c>
      <c r="Q46" s="2">
        <f>D46-'Dagens modell'!D46</f>
        <v>-3235477.2245923514</v>
      </c>
      <c r="R46" s="2">
        <f>E46-'Dagens modell'!E46</f>
        <v>1269117.4934107051</v>
      </c>
      <c r="S46" s="2">
        <f>F46-'Dagens modell'!F46</f>
        <v>-1006773.1271925725</v>
      </c>
      <c r="T46" s="2">
        <f>G46-'Dagens modell'!G46</f>
        <v>-2260689.8757443596</v>
      </c>
      <c r="U46" s="2">
        <f>H46-'Dagens modell'!H46</f>
        <v>237566.2616084218</v>
      </c>
      <c r="V46" s="2">
        <f>I46-'Dagens modell'!I46</f>
        <v>-190450.62872974947</v>
      </c>
      <c r="W46" s="2">
        <f>J46-'Dagens modell'!J46</f>
        <v>62496.75138123217</v>
      </c>
      <c r="X46" s="2">
        <f>K46-'Dagens modell'!K46</f>
        <v>-83643.498013990829</v>
      </c>
      <c r="Y46" s="2">
        <f>L46-'Dagens modell'!L46</f>
        <v>25968.886245913338</v>
      </c>
      <c r="Z46" s="2">
        <f>M46-'Dagens modell'!M46</f>
        <v>-2234720.9894984458</v>
      </c>
      <c r="AB46" s="16" t="s">
        <v>117</v>
      </c>
      <c r="AC46" s="9">
        <f t="shared" si="3"/>
        <v>5.1841923646060533</v>
      </c>
      <c r="AD46" s="10">
        <f t="shared" si="4"/>
        <v>2.4200405443559334</v>
      </c>
      <c r="AE46" s="11">
        <f t="shared" si="5"/>
        <v>7.6042329089619862</v>
      </c>
      <c r="AF46" s="4"/>
      <c r="AG46" s="9">
        <f t="shared" si="6"/>
        <v>-2.2606898757443594</v>
      </c>
      <c r="AH46" s="10">
        <f t="shared" si="7"/>
        <v>2.5968886245913338E-2</v>
      </c>
      <c r="AI46" s="17">
        <f t="shared" si="8"/>
        <v>-2.2347209894984461</v>
      </c>
      <c r="AK46" s="4">
        <f t="shared" si="9"/>
        <v>2.2347209894984461</v>
      </c>
      <c r="AL46" s="24">
        <f>AK46/'Dagens modell'!M46*1000000</f>
        <v>0.22712993805653747</v>
      </c>
    </row>
    <row r="47" spans="1:38" x14ac:dyDescent="0.25">
      <c r="A47" s="4" t="s">
        <v>58</v>
      </c>
      <c r="B47" s="2">
        <v>58295.344680708768</v>
      </c>
      <c r="C47" s="2">
        <v>415198.7392747117</v>
      </c>
      <c r="D47" s="2">
        <v>0</v>
      </c>
      <c r="E47" s="2">
        <v>650351.41083172464</v>
      </c>
      <c r="F47" s="2">
        <v>0</v>
      </c>
      <c r="G47" s="2">
        <f t="shared" si="0"/>
        <v>1123845.4947871452</v>
      </c>
      <c r="H47" s="2">
        <v>292382.62769196765</v>
      </c>
      <c r="I47" s="2">
        <v>0</v>
      </c>
      <c r="J47" s="2">
        <v>208769.375917261</v>
      </c>
      <c r="K47" s="2">
        <v>0</v>
      </c>
      <c r="L47" s="2">
        <f t="shared" si="1"/>
        <v>501152.00360922865</v>
      </c>
      <c r="M47" s="2">
        <f t="shared" si="2"/>
        <v>1624997.4983963738</v>
      </c>
      <c r="O47" s="2">
        <f>B47-'Dagens modell'!B47</f>
        <v>-2.1219574409769848E-4</v>
      </c>
      <c r="P47" s="2">
        <f>C47-'Dagens modell'!C47</f>
        <v>286705.54306962161</v>
      </c>
      <c r="Q47" s="2">
        <f>D47-'Dagens modell'!D47</f>
        <v>-1078492.4081974507</v>
      </c>
      <c r="R47" s="2">
        <f>E47-'Dagens modell'!E47</f>
        <v>200512.80879381782</v>
      </c>
      <c r="S47" s="2">
        <f>F47-'Dagens modell'!F47</f>
        <v>-270094.3893135534</v>
      </c>
      <c r="T47" s="2">
        <f>G47-'Dagens modell'!G47</f>
        <v>-861368.44585976051</v>
      </c>
      <c r="U47" s="2">
        <f>H47-'Dagens modell'!H47</f>
        <v>122382.62769196765</v>
      </c>
      <c r="V47" s="2">
        <f>I47-'Dagens modell'!I47</f>
        <v>-9.9999999999999995E-8</v>
      </c>
      <c r="W47" s="2">
        <f>J47-'Dagens modell'!J47</f>
        <v>-335533.92324812955</v>
      </c>
      <c r="X47" s="2">
        <f>K47-'Dagens modell'!K47</f>
        <v>0</v>
      </c>
      <c r="Y47" s="2">
        <f>L47-'Dagens modell'!L47</f>
        <v>-213151.2955562619</v>
      </c>
      <c r="Z47" s="2">
        <f>M47-'Dagens modell'!M47</f>
        <v>-1074519.7414160226</v>
      </c>
      <c r="AB47" s="16" t="s">
        <v>118</v>
      </c>
      <c r="AC47" s="9">
        <f t="shared" si="3"/>
        <v>1.1238454947871452</v>
      </c>
      <c r="AD47" s="10">
        <f t="shared" si="4"/>
        <v>0.50115200360922862</v>
      </c>
      <c r="AE47" s="11">
        <f t="shared" si="5"/>
        <v>1.624997498396374</v>
      </c>
      <c r="AF47" s="4"/>
      <c r="AG47" s="9">
        <f t="shared" si="6"/>
        <v>-0.86136844585976047</v>
      </c>
      <c r="AH47" s="10">
        <f t="shared" si="7"/>
        <v>-0.21315129555626192</v>
      </c>
      <c r="AI47" s="17">
        <f t="shared" si="8"/>
        <v>-1.0745197414160224</v>
      </c>
      <c r="AK47" s="4">
        <f t="shared" si="9"/>
        <v>1.0745197414160224</v>
      </c>
      <c r="AL47" s="24">
        <f>AK47/'Dagens modell'!M47*1000000</f>
        <v>0.39804144443644907</v>
      </c>
    </row>
    <row r="48" spans="1:38" x14ac:dyDescent="0.25">
      <c r="A48" s="4" t="s">
        <v>59</v>
      </c>
      <c r="B48" s="2">
        <v>0.34035472146008067</v>
      </c>
      <c r="C48" s="2">
        <v>599072.46666779823</v>
      </c>
      <c r="D48" s="2">
        <v>0</v>
      </c>
      <c r="E48" s="2">
        <v>1581558.8523165011</v>
      </c>
      <c r="F48" s="2">
        <v>0</v>
      </c>
      <c r="G48" s="2">
        <f t="shared" si="0"/>
        <v>2180631.659339021</v>
      </c>
      <c r="H48" s="2">
        <v>361178.5334033863</v>
      </c>
      <c r="I48" s="2">
        <v>43743.022713650927</v>
      </c>
      <c r="J48" s="2">
        <v>677420.42031094932</v>
      </c>
      <c r="K48" s="2">
        <v>0</v>
      </c>
      <c r="L48" s="2">
        <f t="shared" si="1"/>
        <v>1082341.9764279865</v>
      </c>
      <c r="M48" s="2">
        <f t="shared" si="2"/>
        <v>3262973.6357670072</v>
      </c>
      <c r="O48" s="2">
        <f>B48-'Dagens modell'!B48</f>
        <v>-1.2388951531328019E-9</v>
      </c>
      <c r="P48" s="2">
        <f>C48-'Dagens modell'!C48</f>
        <v>411839.5236260955</v>
      </c>
      <c r="Q48" s="2">
        <f>D48-'Dagens modell'!D48</f>
        <v>-1078492.4081974507</v>
      </c>
      <c r="R48" s="2">
        <f>E48-'Dagens modell'!E48</f>
        <v>649718.42589767021</v>
      </c>
      <c r="S48" s="2">
        <f>F48-'Dagens modell'!F48</f>
        <v>-374942.38414135179</v>
      </c>
      <c r="T48" s="2">
        <f>G48-'Dagens modell'!G48</f>
        <v>-391876.84281503782</v>
      </c>
      <c r="U48" s="2">
        <f>H48-'Dagens modell'!H48</f>
        <v>151178.5334033863</v>
      </c>
      <c r="V48" s="2">
        <f>I48-'Dagens modell'!I48</f>
        <v>10710.633136392753</v>
      </c>
      <c r="W48" s="2">
        <f>J48-'Dagens modell'!J48</f>
        <v>-303055.00329406478</v>
      </c>
      <c r="X48" s="2">
        <f>K48-'Dagens modell'!K48</f>
        <v>-7390.853105094644</v>
      </c>
      <c r="Y48" s="2">
        <f>L48-'Dagens modell'!L48</f>
        <v>-148556.68985938048</v>
      </c>
      <c r="Z48" s="2">
        <f>M48-'Dagens modell'!M48</f>
        <v>-540433.53267441876</v>
      </c>
      <c r="AB48" s="16" t="s">
        <v>119</v>
      </c>
      <c r="AC48" s="9">
        <f t="shared" si="3"/>
        <v>2.1806316593390211</v>
      </c>
      <c r="AD48" s="10">
        <f t="shared" si="4"/>
        <v>1.0823419764279865</v>
      </c>
      <c r="AE48" s="11">
        <f t="shared" si="5"/>
        <v>3.2629736357670076</v>
      </c>
      <c r="AF48" s="4"/>
      <c r="AG48" s="9">
        <f t="shared" si="6"/>
        <v>-0.39187684281503782</v>
      </c>
      <c r="AH48" s="10">
        <f t="shared" si="7"/>
        <v>-0.14855668985938048</v>
      </c>
      <c r="AI48" s="17">
        <f t="shared" si="8"/>
        <v>-0.54043353267441829</v>
      </c>
      <c r="AK48" s="4">
        <f t="shared" si="9"/>
        <v>0.54043353267441829</v>
      </c>
      <c r="AL48" s="24">
        <f>AK48/'Dagens modell'!M48*1000000</f>
        <v>0.14209194775637948</v>
      </c>
    </row>
    <row r="49" spans="1:38" x14ac:dyDescent="0.25">
      <c r="A49" s="4" t="s">
        <v>60</v>
      </c>
      <c r="B49" s="2">
        <v>360474.66281419632</v>
      </c>
      <c r="C49" s="2">
        <v>1500646.8719500294</v>
      </c>
      <c r="D49" s="2">
        <v>0</v>
      </c>
      <c r="E49" s="2">
        <v>5197319.3814787278</v>
      </c>
      <c r="F49" s="2">
        <v>0</v>
      </c>
      <c r="G49" s="2">
        <f t="shared" si="0"/>
        <v>7058440.9162429534</v>
      </c>
      <c r="H49" s="2">
        <v>481571.37787118176</v>
      </c>
      <c r="I49" s="2">
        <v>761336.89532568643</v>
      </c>
      <c r="J49" s="2">
        <v>2142213.5379023873</v>
      </c>
      <c r="K49" s="2">
        <v>0</v>
      </c>
      <c r="L49" s="2">
        <f t="shared" si="1"/>
        <v>3385121.8110992555</v>
      </c>
      <c r="M49" s="2">
        <f t="shared" si="2"/>
        <v>10443562.727342209</v>
      </c>
      <c r="O49" s="2">
        <f>B49-'Dagens modell'!B49</f>
        <v>-1.3121319934725761E-3</v>
      </c>
      <c r="P49" s="2">
        <f>C49-'Dagens modell'!C49</f>
        <v>744372.63142864197</v>
      </c>
      <c r="Q49" s="2">
        <f>D49-'Dagens modell'!D49</f>
        <v>-1078492.4081974507</v>
      </c>
      <c r="R49" s="2">
        <f>E49-'Dagens modell'!E49</f>
        <v>2598576.7284137607</v>
      </c>
      <c r="S49" s="2">
        <f>F49-'Dagens modell'!F49</f>
        <v>-615685.74850541272</v>
      </c>
      <c r="T49" s="2">
        <f>G49-'Dagens modell'!G49</f>
        <v>1648771.2018274069</v>
      </c>
      <c r="U49" s="2">
        <f>H49-'Dagens modell'!H49</f>
        <v>201571.37787118176</v>
      </c>
      <c r="V49" s="2">
        <f>I49-'Dagens modell'!I49</f>
        <v>336557.95657671662</v>
      </c>
      <c r="W49" s="2">
        <f>J49-'Dagens modell'!J49</f>
        <v>161982.23119590036</v>
      </c>
      <c r="X49" s="2">
        <f>K49-'Dagens modell'!K49</f>
        <v>-40566.958647735773</v>
      </c>
      <c r="Y49" s="2">
        <f>L49-'Dagens modell'!L49</f>
        <v>659544.60699606268</v>
      </c>
      <c r="Z49" s="2">
        <f>M49-'Dagens modell'!M49</f>
        <v>2308315.80882347</v>
      </c>
      <c r="AB49" s="16" t="s">
        <v>120</v>
      </c>
      <c r="AC49" s="9">
        <f t="shared" si="3"/>
        <v>7.0584409162429536</v>
      </c>
      <c r="AD49" s="10">
        <f t="shared" si="4"/>
        <v>3.3851218110992556</v>
      </c>
      <c r="AE49" s="11">
        <f t="shared" si="5"/>
        <v>10.44356272734221</v>
      </c>
      <c r="AF49" s="4"/>
      <c r="AG49" s="9">
        <f t="shared" si="6"/>
        <v>1.6487712018274068</v>
      </c>
      <c r="AH49" s="10">
        <f t="shared" si="7"/>
        <v>0.65954460699606265</v>
      </c>
      <c r="AI49" s="17">
        <f t="shared" si="8"/>
        <v>2.3083158088234694</v>
      </c>
      <c r="AK49" s="4">
        <f t="shared" si="9"/>
        <v>2.3083158088234694</v>
      </c>
      <c r="AL49" s="24">
        <f>AK49/'Dagens modell'!M49*1000000</f>
        <v>0.28374256269578185</v>
      </c>
    </row>
    <row r="50" spans="1:38" x14ac:dyDescent="0.25">
      <c r="A50" s="4" t="s">
        <v>61</v>
      </c>
      <c r="B50" s="2">
        <v>0</v>
      </c>
      <c r="C50" s="2">
        <v>213530.78019842313</v>
      </c>
      <c r="D50" s="2">
        <v>0</v>
      </c>
      <c r="E50" s="2">
        <v>157288.16421398913</v>
      </c>
      <c r="F50" s="2">
        <v>0</v>
      </c>
      <c r="G50" s="2">
        <f t="shared" si="0"/>
        <v>370818.94441241224</v>
      </c>
      <c r="H50" s="2">
        <v>361178.5334033863</v>
      </c>
      <c r="I50" s="2">
        <v>46867.524336054565</v>
      </c>
      <c r="J50" s="2">
        <v>48678.373865872571</v>
      </c>
      <c r="K50" s="2">
        <v>0</v>
      </c>
      <c r="L50" s="2">
        <f t="shared" si="1"/>
        <v>456724.43160531344</v>
      </c>
      <c r="M50" s="2">
        <f t="shared" si="2"/>
        <v>827543.37601772568</v>
      </c>
      <c r="O50" s="2">
        <f>B50-'Dagens modell'!B50</f>
        <v>0</v>
      </c>
      <c r="P50" s="2">
        <f>C50-'Dagens modell'!C50</f>
        <v>147448.56500723393</v>
      </c>
      <c r="Q50" s="2">
        <f>D50-'Dagens modell'!D50</f>
        <v>-840744.74843481253</v>
      </c>
      <c r="R50" s="2">
        <f>E50-'Dagens modell'!E50</f>
        <v>157288.16421398913</v>
      </c>
      <c r="S50" s="2">
        <f>F50-'Dagens modell'!F50</f>
        <v>-135283.87566426198</v>
      </c>
      <c r="T50" s="2">
        <f>G50-'Dagens modell'!G50</f>
        <v>-671291.89487785148</v>
      </c>
      <c r="U50" s="2">
        <f>H50-'Dagens modell'!H50</f>
        <v>151178.5334033863</v>
      </c>
      <c r="V50" s="2">
        <f>I50-'Dagens modell'!I50</f>
        <v>30644.516437113569</v>
      </c>
      <c r="W50" s="2">
        <f>J50-'Dagens modell'!J50</f>
        <v>-214152.02925777488</v>
      </c>
      <c r="X50" s="2">
        <f>K50-'Dagens modell'!K50</f>
        <v>-1075.5345936512808</v>
      </c>
      <c r="Y50" s="2">
        <f>L50-'Dagens modell'!L50</f>
        <v>-33404.514010926301</v>
      </c>
      <c r="Z50" s="2">
        <f>M50-'Dagens modell'!M50</f>
        <v>-704696.40888877783</v>
      </c>
      <c r="AB50" s="16" t="s">
        <v>121</v>
      </c>
      <c r="AC50" s="9">
        <f t="shared" si="3"/>
        <v>0.37081894441241225</v>
      </c>
      <c r="AD50" s="10">
        <f t="shared" si="4"/>
        <v>0.45672443160531345</v>
      </c>
      <c r="AE50" s="11">
        <f t="shared" si="5"/>
        <v>0.82754337601772576</v>
      </c>
      <c r="AF50" s="4"/>
      <c r="AG50" s="9">
        <f t="shared" si="6"/>
        <v>-0.67129189487785146</v>
      </c>
      <c r="AH50" s="10">
        <f t="shared" si="7"/>
        <v>-3.3404514010926298E-2</v>
      </c>
      <c r="AI50" s="17">
        <f t="shared" si="8"/>
        <v>-0.70469640888877771</v>
      </c>
      <c r="AK50" s="4">
        <f t="shared" si="9"/>
        <v>0.70469640888877771</v>
      </c>
      <c r="AL50" s="24">
        <f>AK50/'Dagens modell'!M50*1000000</f>
        <v>0.45991261670038014</v>
      </c>
    </row>
    <row r="51" spans="1:38" x14ac:dyDescent="0.25">
      <c r="A51" s="4" t="s">
        <v>62</v>
      </c>
      <c r="B51" s="2">
        <v>17533.910010751351</v>
      </c>
      <c r="C51" s="2">
        <v>1847634.3897724668</v>
      </c>
      <c r="D51" s="2">
        <v>0</v>
      </c>
      <c r="E51" s="2">
        <v>7230203.0010824371</v>
      </c>
      <c r="F51" s="2">
        <v>0</v>
      </c>
      <c r="G51" s="2">
        <f t="shared" si="0"/>
        <v>9095371.3008656558</v>
      </c>
      <c r="H51" s="2">
        <v>601964.20658928505</v>
      </c>
      <c r="I51" s="2">
        <v>84882.294075298836</v>
      </c>
      <c r="J51" s="2">
        <v>2003358.476449986</v>
      </c>
      <c r="K51" s="2">
        <v>0</v>
      </c>
      <c r="L51" s="2">
        <f t="shared" si="1"/>
        <v>2690204.9771145699</v>
      </c>
      <c r="M51" s="2">
        <f t="shared" si="2"/>
        <v>11785576.277980225</v>
      </c>
      <c r="O51" s="2">
        <f>B51-'Dagens modell'!B51</f>
        <v>-6.3823637901805341E-5</v>
      </c>
      <c r="P51" s="2">
        <f>C51-'Dagens modell'!C51</f>
        <v>661825.75050834962</v>
      </c>
      <c r="Q51" s="2">
        <f>D51-'Dagens modell'!D51</f>
        <v>-1078492.4081974507</v>
      </c>
      <c r="R51" s="2">
        <f>E51-'Dagens modell'!E51</f>
        <v>3814684.9902710868</v>
      </c>
      <c r="S51" s="2">
        <f>F51-'Dagens modell'!F51</f>
        <v>-450991.7899780685</v>
      </c>
      <c r="T51" s="2">
        <f>G51-'Dagens modell'!G51</f>
        <v>2947026.5425400939</v>
      </c>
      <c r="U51" s="2">
        <f>H51-'Dagens modell'!H51</f>
        <v>251964.20658928505</v>
      </c>
      <c r="V51" s="2">
        <f>I51-'Dagens modell'!I51</f>
        <v>-143608.02199401957</v>
      </c>
      <c r="W51" s="2">
        <f>J51-'Dagens modell'!J51</f>
        <v>125270.17970740236</v>
      </c>
      <c r="X51" s="2">
        <f>K51-'Dagens modell'!K51</f>
        <v>-240781.85992753293</v>
      </c>
      <c r="Y51" s="2">
        <f>L51-'Dagens modell'!L51</f>
        <v>-7155.4956248649396</v>
      </c>
      <c r="Z51" s="2">
        <f>M51-'Dagens modell'!M51</f>
        <v>2939871.0469152275</v>
      </c>
      <c r="AB51" s="16" t="s">
        <v>122</v>
      </c>
      <c r="AC51" s="9">
        <f t="shared" si="3"/>
        <v>9.095371300865656</v>
      </c>
      <c r="AD51" s="10">
        <f t="shared" si="4"/>
        <v>2.6902049771145697</v>
      </c>
      <c r="AE51" s="11">
        <f t="shared" si="5"/>
        <v>11.785576277980226</v>
      </c>
      <c r="AF51" s="4"/>
      <c r="AG51" s="9">
        <f t="shared" si="6"/>
        <v>2.9470265425400939</v>
      </c>
      <c r="AH51" s="10">
        <f t="shared" si="7"/>
        <v>-7.1554956248649397E-3</v>
      </c>
      <c r="AI51" s="17">
        <f t="shared" si="8"/>
        <v>2.9398710469152292</v>
      </c>
      <c r="AK51" s="4">
        <f t="shared" si="9"/>
        <v>2.9398710469152292</v>
      </c>
      <c r="AL51" s="24">
        <f>AK51/'Dagens modell'!M51*1000000</f>
        <v>0.33235010325584602</v>
      </c>
    </row>
    <row r="52" spans="1:38" x14ac:dyDescent="0.25">
      <c r="A52" s="4" t="s">
        <v>63</v>
      </c>
      <c r="B52" s="2">
        <v>168762.467466995</v>
      </c>
      <c r="C52" s="2">
        <v>1198144.9333355965</v>
      </c>
      <c r="D52" s="2">
        <v>0</v>
      </c>
      <c r="E52" s="2">
        <v>1146819.6386580032</v>
      </c>
      <c r="F52" s="2">
        <v>0</v>
      </c>
      <c r="G52" s="2">
        <f t="shared" si="0"/>
        <v>2513727.0394605948</v>
      </c>
      <c r="H52" s="2">
        <v>447173.39032015472</v>
      </c>
      <c r="I52" s="2">
        <v>113002.80867693156</v>
      </c>
      <c r="J52" s="2">
        <v>266818.33675231406</v>
      </c>
      <c r="K52" s="2">
        <v>0</v>
      </c>
      <c r="L52" s="2">
        <f t="shared" si="1"/>
        <v>826994.53574940027</v>
      </c>
      <c r="M52" s="2">
        <f t="shared" si="2"/>
        <v>3340721.5752099948</v>
      </c>
      <c r="O52" s="2">
        <f>B52-'Dagens modell'!B52</f>
        <v>-6.1429734341800213E-4</v>
      </c>
      <c r="P52" s="2">
        <f>C52-'Dagens modell'!C52</f>
        <v>640117.33838777663</v>
      </c>
      <c r="Q52" s="2">
        <f>D52-'Dagens modell'!D52</f>
        <v>-1078492.4081974507</v>
      </c>
      <c r="R52" s="2">
        <f>E52-'Dagens modell'!E52</f>
        <v>259108.07805551041</v>
      </c>
      <c r="S52" s="2">
        <f>F52-'Dagens modell'!F52</f>
        <v>-286708.84180822806</v>
      </c>
      <c r="T52" s="2">
        <f>G52-'Dagens modell'!G52</f>
        <v>-465975.83417668846</v>
      </c>
      <c r="U52" s="2">
        <f>H52-'Dagens modell'!H52</f>
        <v>187173.39032015472</v>
      </c>
      <c r="V52" s="2">
        <f>I52-'Dagens modell'!I52</f>
        <v>67265.653877689474</v>
      </c>
      <c r="W52" s="2">
        <f>J52-'Dagens modell'!J52</f>
        <v>-348522.03068155545</v>
      </c>
      <c r="X52" s="2">
        <f>K52-'Dagens modell'!K52</f>
        <v>0</v>
      </c>
      <c r="Y52" s="2">
        <f>L52-'Dagens modell'!L52</f>
        <v>-94082.986483711284</v>
      </c>
      <c r="Z52" s="2">
        <f>M52-'Dagens modell'!M52</f>
        <v>-560058.8206604002</v>
      </c>
      <c r="AB52" s="16" t="s">
        <v>123</v>
      </c>
      <c r="AC52" s="9">
        <f t="shared" si="3"/>
        <v>2.5137270394605946</v>
      </c>
      <c r="AD52" s="10">
        <f t="shared" si="4"/>
        <v>0.82699453574940029</v>
      </c>
      <c r="AE52" s="11">
        <f t="shared" si="5"/>
        <v>3.340721575209995</v>
      </c>
      <c r="AF52" s="4"/>
      <c r="AG52" s="9">
        <f t="shared" si="6"/>
        <v>-0.46597583417668847</v>
      </c>
      <c r="AH52" s="10">
        <f t="shared" si="7"/>
        <v>-9.4082986483711287E-2</v>
      </c>
      <c r="AI52" s="17">
        <f t="shared" si="8"/>
        <v>-0.5600588206603998</v>
      </c>
      <c r="AK52" s="4">
        <f t="shared" si="9"/>
        <v>0.5600588206603998</v>
      </c>
      <c r="AL52" s="24">
        <f>AK52/'Dagens modell'!M52*1000000</f>
        <v>0.14357609601743088</v>
      </c>
    </row>
    <row r="53" spans="1:38" x14ac:dyDescent="0.25">
      <c r="A53" s="4" t="s">
        <v>64</v>
      </c>
      <c r="B53" s="2">
        <v>1301865.2358490594</v>
      </c>
      <c r="C53" s="2">
        <v>1085448.1326753176</v>
      </c>
      <c r="D53" s="2">
        <v>0</v>
      </c>
      <c r="E53" s="2">
        <v>2374480.1214930285</v>
      </c>
      <c r="F53" s="2">
        <v>0</v>
      </c>
      <c r="G53" s="2">
        <f t="shared" si="0"/>
        <v>4761793.4900174057</v>
      </c>
      <c r="H53" s="2">
        <v>601964.20658928505</v>
      </c>
      <c r="I53" s="2">
        <v>162474.08436498916</v>
      </c>
      <c r="J53" s="2">
        <v>1123983.6525629978</v>
      </c>
      <c r="K53" s="2">
        <v>0</v>
      </c>
      <c r="L53" s="2">
        <f t="shared" si="1"/>
        <v>1888421.9435172719</v>
      </c>
      <c r="M53" s="2">
        <f t="shared" si="2"/>
        <v>6650215.4335346781</v>
      </c>
      <c r="O53" s="2">
        <f>B53-'Dagens modell'!B53</f>
        <v>-4.7388046514242887E-3</v>
      </c>
      <c r="P53" s="2">
        <f>C53-'Dagens modell'!C53</f>
        <v>597173.9870959752</v>
      </c>
      <c r="Q53" s="2">
        <f>D53-'Dagens modell'!D53</f>
        <v>-1348115.5102468133</v>
      </c>
      <c r="R53" s="2">
        <f>E53-'Dagens modell'!E53</f>
        <v>965425.29479055502</v>
      </c>
      <c r="S53" s="2">
        <f>F53-'Dagens modell'!F53</f>
        <v>-384436.72866893519</v>
      </c>
      <c r="T53" s="2">
        <f>G53-'Dagens modell'!G53</f>
        <v>-169952.96176802274</v>
      </c>
      <c r="U53" s="2">
        <f>H53-'Dagens modell'!H53</f>
        <v>251964.20658928505</v>
      </c>
      <c r="V53" s="2">
        <f>I53-'Dagens modell'!I53</f>
        <v>-426587.24160055723</v>
      </c>
      <c r="W53" s="2">
        <f>J53-'Dagens modell'!J53</f>
        <v>-138970.44890456926</v>
      </c>
      <c r="X53" s="2">
        <f>K53-'Dagens modell'!K53</f>
        <v>0</v>
      </c>
      <c r="Y53" s="2">
        <f>L53-'Dagens modell'!L53</f>
        <v>-313593.48391584167</v>
      </c>
      <c r="Z53" s="2">
        <f>M53-'Dagens modell'!M53</f>
        <v>-483546.44568386395</v>
      </c>
      <c r="AB53" s="16" t="s">
        <v>124</v>
      </c>
      <c r="AC53" s="9">
        <f t="shared" si="3"/>
        <v>4.7617934900174061</v>
      </c>
      <c r="AD53" s="10">
        <f t="shared" si="4"/>
        <v>1.888421943517272</v>
      </c>
      <c r="AE53" s="11">
        <f t="shared" si="5"/>
        <v>6.6502154335346777</v>
      </c>
      <c r="AF53" s="4"/>
      <c r="AG53" s="9">
        <f t="shared" si="6"/>
        <v>-0.16995296176802274</v>
      </c>
      <c r="AH53" s="10">
        <f t="shared" si="7"/>
        <v>-0.31359348391584169</v>
      </c>
      <c r="AI53" s="17">
        <f t="shared" si="8"/>
        <v>-0.4835464456838644</v>
      </c>
      <c r="AK53" s="4">
        <f t="shared" si="9"/>
        <v>0.4835464456838644</v>
      </c>
      <c r="AL53" s="24">
        <f>AK53/'Dagens modell'!M53*1000000</f>
        <v>6.7782812753042695E-2</v>
      </c>
    </row>
    <row r="54" spans="1:38" x14ac:dyDescent="0.25">
      <c r="A54" s="4" t="s">
        <v>65</v>
      </c>
      <c r="B54" s="2">
        <v>0</v>
      </c>
      <c r="C54" s="2">
        <v>462650.02376325015</v>
      </c>
      <c r="D54" s="2">
        <v>0</v>
      </c>
      <c r="E54" s="2">
        <v>333138.967919713</v>
      </c>
      <c r="F54" s="2">
        <v>0</v>
      </c>
      <c r="G54" s="2">
        <f t="shared" si="0"/>
        <v>795788.99168296321</v>
      </c>
      <c r="H54" s="2">
        <v>343979.55537756498</v>
      </c>
      <c r="I54" s="2">
        <v>11977.256219213945</v>
      </c>
      <c r="J54" s="2">
        <v>76668.438838749309</v>
      </c>
      <c r="K54" s="2">
        <v>0</v>
      </c>
      <c r="L54" s="2">
        <f t="shared" si="1"/>
        <v>432625.25043552823</v>
      </c>
      <c r="M54" s="2">
        <f t="shared" si="2"/>
        <v>1228414.2421184913</v>
      </c>
      <c r="O54" s="2">
        <f>B54-'Dagens modell'!B54</f>
        <v>0</v>
      </c>
      <c r="P54" s="2">
        <f>C54-'Dagens modell'!C54</f>
        <v>319471.89084900689</v>
      </c>
      <c r="Q54" s="2">
        <f>D54-'Dagens modell'!D54</f>
        <v>-1060757.1997070927</v>
      </c>
      <c r="R54" s="2">
        <f>E54-'Dagens modell'!E54</f>
        <v>333138.967919713</v>
      </c>
      <c r="S54" s="2">
        <f>F54-'Dagens modell'!F54</f>
        <v>-202391.95986533468</v>
      </c>
      <c r="T54" s="2">
        <f>G54-'Dagens modell'!G54</f>
        <v>-610538.30080370745</v>
      </c>
      <c r="U54" s="2">
        <f>H54-'Dagens modell'!H54</f>
        <v>143979.55537756498</v>
      </c>
      <c r="V54" s="2">
        <f>I54-'Dagens modell'!I54</f>
        <v>2888.4626372331441</v>
      </c>
      <c r="W54" s="2">
        <f>J54-'Dagens modell'!J54</f>
        <v>-253181.09923833964</v>
      </c>
      <c r="X54" s="2">
        <f>K54-'Dagens modell'!K54</f>
        <v>-11763.280585451226</v>
      </c>
      <c r="Y54" s="2">
        <f>L54-'Dagens modell'!L54</f>
        <v>-118076.36180899281</v>
      </c>
      <c r="Z54" s="2">
        <f>M54-'Dagens modell'!M54</f>
        <v>-728614.66261270037</v>
      </c>
      <c r="AB54" s="16" t="s">
        <v>125</v>
      </c>
      <c r="AC54" s="9">
        <f t="shared" si="3"/>
        <v>0.79578899168296324</v>
      </c>
      <c r="AD54" s="10">
        <f t="shared" si="4"/>
        <v>0.43262525043552824</v>
      </c>
      <c r="AE54" s="11">
        <f t="shared" si="5"/>
        <v>1.2284142421184914</v>
      </c>
      <c r="AF54" s="4"/>
      <c r="AG54" s="9">
        <f t="shared" si="6"/>
        <v>-0.61053830080370741</v>
      </c>
      <c r="AH54" s="10">
        <f t="shared" si="7"/>
        <v>-0.11807636180899281</v>
      </c>
      <c r="AI54" s="17">
        <f t="shared" si="8"/>
        <v>-0.72861466261270025</v>
      </c>
      <c r="AK54" s="4">
        <f t="shared" si="9"/>
        <v>0.72861466261270025</v>
      </c>
      <c r="AL54" s="24">
        <f>AK54/'Dagens modell'!M54*1000000</f>
        <v>0.37230654123260348</v>
      </c>
    </row>
    <row r="55" spans="1:38" x14ac:dyDescent="0.25">
      <c r="A55" s="4" t="s">
        <v>66</v>
      </c>
      <c r="B55" s="2">
        <v>271864.35010373633</v>
      </c>
      <c r="C55" s="2">
        <v>486375.66600751941</v>
      </c>
      <c r="D55" s="2">
        <v>0</v>
      </c>
      <c r="E55" s="2">
        <v>358841.08413903805</v>
      </c>
      <c r="F55" s="2">
        <v>0</v>
      </c>
      <c r="G55" s="2">
        <f t="shared" si="0"/>
        <v>1117081.1002502937</v>
      </c>
      <c r="H55" s="2">
        <v>739556.01801212237</v>
      </c>
      <c r="I55" s="2">
        <v>66656.034611277617</v>
      </c>
      <c r="J55" s="2">
        <v>151693.98255952541</v>
      </c>
      <c r="K55" s="2">
        <v>0</v>
      </c>
      <c r="L55" s="2">
        <f t="shared" si="1"/>
        <v>957906.03518292541</v>
      </c>
      <c r="M55" s="2">
        <f t="shared" si="2"/>
        <v>2074987.1354332191</v>
      </c>
      <c r="O55" s="2">
        <f>B55-'Dagens modell'!B55</f>
        <v>-9.8958943272009492E-4</v>
      </c>
      <c r="P55" s="2">
        <f>C55-'Dagens modell'!C55</f>
        <v>335855.06473869958</v>
      </c>
      <c r="Q55" s="2">
        <f>D55-'Dagens modell'!D55</f>
        <v>-1035352.7118695526</v>
      </c>
      <c r="R55" s="2">
        <f>E55-'Dagens modell'!E55</f>
        <v>358841.08413903805</v>
      </c>
      <c r="S55" s="2">
        <f>F55-'Dagens modell'!F55</f>
        <v>-197415.374851739</v>
      </c>
      <c r="T55" s="2">
        <f>G55-'Dagens modell'!G55</f>
        <v>-538071.93883314356</v>
      </c>
      <c r="U55" s="2">
        <f>H55-'Dagens modell'!H55</f>
        <v>309556.01801212237</v>
      </c>
      <c r="V55" s="2">
        <f>I55-'Dagens modell'!I55</f>
        <v>25903.056937583067</v>
      </c>
      <c r="W55" s="2">
        <f>J55-'Dagens modell'!J55</f>
        <v>-312277.9902870364</v>
      </c>
      <c r="X55" s="2">
        <f>K55-'Dagens modell'!K55</f>
        <v>-7280.5418647200977</v>
      </c>
      <c r="Y55" s="2">
        <f>L55-'Dagens modell'!L55</f>
        <v>15900.542797949049</v>
      </c>
      <c r="Z55" s="2">
        <f>M55-'Dagens modell'!M55</f>
        <v>-522171.39603519463</v>
      </c>
      <c r="AB55" s="16" t="s">
        <v>126</v>
      </c>
      <c r="AC55" s="9">
        <f t="shared" si="3"/>
        <v>1.1170811002502938</v>
      </c>
      <c r="AD55" s="10">
        <f t="shared" si="4"/>
        <v>0.95790603518292539</v>
      </c>
      <c r="AE55" s="11">
        <f t="shared" si="5"/>
        <v>2.0749871354332194</v>
      </c>
      <c r="AF55" s="4"/>
      <c r="AG55" s="9">
        <f t="shared" si="6"/>
        <v>-0.53807193883314353</v>
      </c>
      <c r="AH55" s="10">
        <f t="shared" si="7"/>
        <v>1.5900542797949047E-2</v>
      </c>
      <c r="AI55" s="17">
        <f t="shared" si="8"/>
        <v>-0.52217139603519447</v>
      </c>
      <c r="AK55" s="4">
        <f t="shared" si="9"/>
        <v>0.52217139603519447</v>
      </c>
      <c r="AL55" s="24">
        <f>AK55/'Dagens modell'!M55*1000000</f>
        <v>0.2010548796726562</v>
      </c>
    </row>
    <row r="56" spans="1:38" x14ac:dyDescent="0.25">
      <c r="A56" s="4" t="s">
        <v>67</v>
      </c>
      <c r="B56" s="2">
        <v>600392.36314460845</v>
      </c>
      <c r="C56" s="2">
        <v>794809.01518301945</v>
      </c>
      <c r="D56" s="2">
        <v>0</v>
      </c>
      <c r="E56" s="2">
        <v>1854396.7014139518</v>
      </c>
      <c r="F56" s="2">
        <v>0</v>
      </c>
      <c r="G56" s="2">
        <f t="shared" si="0"/>
        <v>3249598.0797415795</v>
      </c>
      <c r="H56" s="2">
        <v>619163.18929401913</v>
      </c>
      <c r="I56" s="2">
        <v>67176.784881678206</v>
      </c>
      <c r="J56" s="2">
        <v>837268.03049300821</v>
      </c>
      <c r="K56" s="2">
        <v>0</v>
      </c>
      <c r="L56" s="2">
        <f t="shared" si="1"/>
        <v>1523608.0046687056</v>
      </c>
      <c r="M56" s="2">
        <f t="shared" si="2"/>
        <v>4773206.0844102856</v>
      </c>
      <c r="O56" s="2">
        <f>B56-'Dagens modell'!B56</f>
        <v>-2.1854352671653032E-3</v>
      </c>
      <c r="P56" s="2">
        <f>C56-'Dagens modell'!C56</f>
        <v>486425.34429080319</v>
      </c>
      <c r="Q56" s="2">
        <f>D56-'Dagens modell'!D56</f>
        <v>-2156984.8163949009</v>
      </c>
      <c r="R56" s="2">
        <f>E56-'Dagens modell'!E56</f>
        <v>758270.38825533143</v>
      </c>
      <c r="S56" s="2">
        <f>F56-'Dagens modell'!F56</f>
        <v>-593182.09144212655</v>
      </c>
      <c r="T56" s="2">
        <f>G56-'Dagens modell'!G56</f>
        <v>-1505471.1774763288</v>
      </c>
      <c r="U56" s="2">
        <f>H56-'Dagens modell'!H56</f>
        <v>259163.18929401913</v>
      </c>
      <c r="V56" s="2">
        <f>I56-'Dagens modell'!I56</f>
        <v>32727.325337352595</v>
      </c>
      <c r="W56" s="2">
        <f>J56-'Dagens modell'!J56</f>
        <v>-252765.41755599133</v>
      </c>
      <c r="X56" s="2">
        <f>K56-'Dagens modell'!K56</f>
        <v>-201676.52521475605</v>
      </c>
      <c r="Y56" s="2">
        <f>L56-'Dagens modell'!L56</f>
        <v>-162551.42813937576</v>
      </c>
      <c r="Z56" s="2">
        <f>M56-'Dagens modell'!M56</f>
        <v>-1668022.6056157043</v>
      </c>
      <c r="AB56" s="16" t="s">
        <v>127</v>
      </c>
      <c r="AC56" s="9">
        <f t="shared" si="3"/>
        <v>3.2495980797415793</v>
      </c>
      <c r="AD56" s="10">
        <f t="shared" si="4"/>
        <v>1.5236080046687057</v>
      </c>
      <c r="AE56" s="11">
        <f t="shared" si="5"/>
        <v>4.773206084410285</v>
      </c>
      <c r="AF56" s="4"/>
      <c r="AG56" s="9">
        <f t="shared" si="6"/>
        <v>-1.5054711774763287</v>
      </c>
      <c r="AH56" s="10">
        <f t="shared" si="7"/>
        <v>-0.16255142813937576</v>
      </c>
      <c r="AI56" s="17">
        <f t="shared" si="8"/>
        <v>-1.6680226056157046</v>
      </c>
      <c r="AK56" s="4">
        <f t="shared" si="9"/>
        <v>1.6680226056157046</v>
      </c>
      <c r="AL56" s="24">
        <f>AK56/'Dagens modell'!M56*1000000</f>
        <v>0.2589603142329937</v>
      </c>
    </row>
    <row r="57" spans="1:38" x14ac:dyDescent="0.25">
      <c r="A57" s="4" t="s">
        <v>68</v>
      </c>
      <c r="B57" s="2">
        <v>0.45296523248828324</v>
      </c>
      <c r="C57" s="2">
        <v>634660.93003420206</v>
      </c>
      <c r="D57" s="2">
        <v>0</v>
      </c>
      <c r="E57" s="2">
        <v>1031928.9823955502</v>
      </c>
      <c r="F57" s="2">
        <v>0</v>
      </c>
      <c r="G57" s="2">
        <f t="shared" si="0"/>
        <v>1666590.3653949848</v>
      </c>
      <c r="H57" s="2">
        <v>550367.2678329082</v>
      </c>
      <c r="I57" s="2">
        <v>99984.051916916404</v>
      </c>
      <c r="J57" s="2">
        <v>380969.12346778525</v>
      </c>
      <c r="K57" s="2">
        <v>0</v>
      </c>
      <c r="L57" s="2">
        <f t="shared" si="1"/>
        <v>1031320.4432176098</v>
      </c>
      <c r="M57" s="2">
        <f t="shared" si="2"/>
        <v>2697910.8086125944</v>
      </c>
      <c r="O57" s="2">
        <f>B57-'Dagens modell'!B57</f>
        <v>-1.6487987641866653E-9</v>
      </c>
      <c r="P57" s="2">
        <f>C57-'Dagens modell'!C57</f>
        <v>425400.58192876959</v>
      </c>
      <c r="Q57" s="2">
        <f>D57-'Dagens modell'!D57</f>
        <v>-1078492.4081974507</v>
      </c>
      <c r="R57" s="2">
        <f>E57-'Dagens modell'!E57</f>
        <v>336303.69556227035</v>
      </c>
      <c r="S57" s="2">
        <f>F57-'Dagens modell'!F57</f>
        <v>-303873.53380474221</v>
      </c>
      <c r="T57" s="2">
        <f>G57-'Dagens modell'!G57</f>
        <v>-620661.66451115441</v>
      </c>
      <c r="U57" s="2">
        <f>H57-'Dagens modell'!H57</f>
        <v>230367.2678329082</v>
      </c>
      <c r="V57" s="2">
        <f>I57-'Dagens modell'!I57</f>
        <v>21116.778577270117</v>
      </c>
      <c r="W57" s="2">
        <f>J57-'Dagens modell'!J57</f>
        <v>-354310.37956765603</v>
      </c>
      <c r="X57" s="2">
        <f>K57-'Dagens modell'!K57</f>
        <v>-9928.0116337037107</v>
      </c>
      <c r="Y57" s="2">
        <f>L57-'Dagens modell'!L57</f>
        <v>-112754.34479118139</v>
      </c>
      <c r="Z57" s="2">
        <f>M57-'Dagens modell'!M57</f>
        <v>-733416.00930233579</v>
      </c>
      <c r="AB57" s="18" t="s">
        <v>128</v>
      </c>
      <c r="AC57" s="19">
        <f t="shared" si="3"/>
        <v>1.6665903653949847</v>
      </c>
      <c r="AD57" s="20">
        <f t="shared" si="4"/>
        <v>1.0313204432176097</v>
      </c>
      <c r="AE57" s="21">
        <f t="shared" si="5"/>
        <v>2.6979108086125945</v>
      </c>
      <c r="AF57" s="22"/>
      <c r="AG57" s="19">
        <f t="shared" si="6"/>
        <v>-0.62066166451115445</v>
      </c>
      <c r="AH57" s="20">
        <f t="shared" si="7"/>
        <v>-0.11275434479118139</v>
      </c>
      <c r="AI57" s="23">
        <f t="shared" si="8"/>
        <v>-0.73341600930233586</v>
      </c>
      <c r="AK57" s="4">
        <f t="shared" si="9"/>
        <v>0.73341600930233586</v>
      </c>
      <c r="AL57" s="24">
        <f>AK57/'Dagens modell'!M57*1000000</f>
        <v>0.21374122845809285</v>
      </c>
    </row>
    <row r="58" spans="1:38" x14ac:dyDescent="0.25">
      <c r="B58" s="3">
        <f t="shared" ref="B58" si="10">SUM(B3:B57)</f>
        <v>21098130</v>
      </c>
      <c r="C58" s="3">
        <f t="shared" ref="C58" si="11">SUM(C3:C57)</f>
        <v>69889217.5</v>
      </c>
      <c r="D58" s="3">
        <f t="shared" ref="D58" si="12">SUM(D3:D57)</f>
        <v>0</v>
      </c>
      <c r="E58" s="3">
        <f t="shared" ref="E58" si="13">SUM(E3:E57)</f>
        <v>209667652.50000003</v>
      </c>
      <c r="F58" s="3">
        <f t="shared" ref="F58" si="14">SUM(F3:F57)</f>
        <v>0</v>
      </c>
      <c r="G58" s="3">
        <f t="shared" ref="G58" si="15">SUM(G3:G57)</f>
        <v>300655000.00000006</v>
      </c>
      <c r="H58" s="3">
        <f t="shared" ref="H58" si="16">SUM(H3:H57)</f>
        <v>30235802.199999996</v>
      </c>
      <c r="I58" s="3">
        <f t="shared" ref="I58" si="17">SUM(I3:I57)</f>
        <v>30235802.200000003</v>
      </c>
      <c r="J58" s="3">
        <f t="shared" ref="J58" si="18">SUM(J3:J57)</f>
        <v>90707406.599999979</v>
      </c>
      <c r="K58" s="3">
        <f t="shared" ref="K58" si="19">SUM(K3:K57)</f>
        <v>0</v>
      </c>
      <c r="L58" s="3">
        <f t="shared" ref="L58" si="20">SUM(L3:L57)</f>
        <v>151179010.99999997</v>
      </c>
      <c r="M58" s="3">
        <f>SUM(M3:M57)</f>
        <v>451834010.99999976</v>
      </c>
      <c r="O58" s="3">
        <f t="shared" ref="O58:Y58" si="21">SUM(O3:O57)</f>
        <v>-7.6797440625585342E-2</v>
      </c>
      <c r="P58" s="3">
        <f t="shared" si="21"/>
        <v>25280051.011770006</v>
      </c>
      <c r="Q58" s="3">
        <f t="shared" si="21"/>
        <v>-85604496.073244005</v>
      </c>
      <c r="R58" s="3">
        <f t="shared" si="21"/>
        <v>93324445.138271376</v>
      </c>
      <c r="S58" s="3">
        <f t="shared" si="21"/>
        <v>-33000000</v>
      </c>
      <c r="T58" s="3">
        <f t="shared" si="21"/>
        <v>-9.1735273599624634E-8</v>
      </c>
      <c r="U58" s="3">
        <f t="shared" si="21"/>
        <v>12655802.200000001</v>
      </c>
      <c r="V58" s="3">
        <f t="shared" si="21"/>
        <v>-3163950.5500054983</v>
      </c>
      <c r="W58" s="3">
        <f t="shared" si="21"/>
        <v>-4147891.2099999762</v>
      </c>
      <c r="X58" s="3">
        <f t="shared" si="21"/>
        <v>-5343960.4399999995</v>
      </c>
      <c r="Y58" s="3">
        <f t="shared" si="21"/>
        <v>-5.4740812629461288E-6</v>
      </c>
      <c r="Z58" s="3">
        <f>SUM(Z3:Z57)</f>
        <v>-5.5618584156036377E-6</v>
      </c>
      <c r="AK58" s="4"/>
      <c r="AL58" s="4"/>
    </row>
    <row r="59" spans="1:38" x14ac:dyDescent="0.25">
      <c r="AI59" s="4">
        <f>COUNTIF(AI3:AI57,"&lt;0")</f>
        <v>33</v>
      </c>
      <c r="AK59" s="32">
        <f>AVERAGE(AK3:AK57)</f>
        <v>1.3455888633187707</v>
      </c>
      <c r="AL59" s="25">
        <f>AVERAGE(AL3:AL57)</f>
        <v>0.20070451088104793</v>
      </c>
    </row>
    <row r="60" spans="1:38" x14ac:dyDescent="0.25">
      <c r="AK60" s="4"/>
      <c r="AL60" s="24"/>
    </row>
    <row r="61" spans="1:38" x14ac:dyDescent="0.25">
      <c r="AK61" s="4"/>
      <c r="AL61" s="24"/>
    </row>
    <row r="62" spans="1:38" x14ac:dyDescent="0.25">
      <c r="AK62" s="4"/>
      <c r="AL62" s="24"/>
    </row>
    <row r="63" spans="1:38" x14ac:dyDescent="0.25">
      <c r="AK63" s="4"/>
      <c r="AL63" s="24"/>
    </row>
    <row r="64" spans="1:38" x14ac:dyDescent="0.25">
      <c r="AK64" s="4"/>
      <c r="AL64" s="24"/>
    </row>
    <row r="65" spans="37:38" x14ac:dyDescent="0.25">
      <c r="AK65" s="4"/>
      <c r="AL65" s="24"/>
    </row>
    <row r="66" spans="37:38" x14ac:dyDescent="0.25">
      <c r="AK66" s="4"/>
      <c r="AL66" s="24"/>
    </row>
    <row r="67" spans="37:38" x14ac:dyDescent="0.25">
      <c r="AK67" s="4"/>
      <c r="AL67" s="24"/>
    </row>
    <row r="68" spans="37:38" x14ac:dyDescent="0.25">
      <c r="AK68" s="4"/>
      <c r="AL68" s="24"/>
    </row>
    <row r="69" spans="37:38" x14ac:dyDescent="0.25">
      <c r="AK69" s="4"/>
      <c r="AL69" s="24"/>
    </row>
    <row r="70" spans="37:38" x14ac:dyDescent="0.25">
      <c r="AK70" s="4"/>
      <c r="AL70" s="24"/>
    </row>
    <row r="71" spans="37:38" x14ac:dyDescent="0.25">
      <c r="AK71" s="4"/>
      <c r="AL71" s="24"/>
    </row>
    <row r="72" spans="37:38" x14ac:dyDescent="0.25">
      <c r="AK72" s="4"/>
      <c r="AL72" s="24"/>
    </row>
    <row r="73" spans="37:38" x14ac:dyDescent="0.25">
      <c r="AK73" s="4"/>
      <c r="AL73" s="24"/>
    </row>
    <row r="74" spans="37:38" x14ac:dyDescent="0.25">
      <c r="AK74" s="4"/>
      <c r="AL74" s="4"/>
    </row>
    <row r="75" spans="37:38" x14ac:dyDescent="0.25">
      <c r="AK75" s="26"/>
      <c r="AL75" s="25"/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7C89-1012-4131-933F-5097E3B57D3D}">
  <dimension ref="A1:AL75"/>
  <sheetViews>
    <sheetView tabSelected="1" zoomScale="80" zoomScaleNormal="80" workbookViewId="0">
      <pane xSplit="1" ySplit="2" topLeftCell="T3" activePane="bottomRight" state="frozen"/>
      <selection activeCell="AJ61" sqref="AJ61"/>
      <selection pane="topRight" activeCell="AJ61" sqref="AJ61"/>
      <selection pane="bottomLeft" activeCell="AJ61" sqref="AJ61"/>
      <selection pane="bottomRight" activeCell="AI57" sqref="AC3:AI57"/>
    </sheetView>
  </sheetViews>
  <sheetFormatPr baseColWidth="10" defaultRowHeight="15" x14ac:dyDescent="0.25"/>
  <cols>
    <col min="1" max="1" width="42.85546875" bestFit="1" customWidth="1"/>
    <col min="2" max="3" width="13.85546875" bestFit="1" customWidth="1"/>
    <col min="4" max="5" width="14.85546875" bestFit="1" customWidth="1"/>
    <col min="6" max="6" width="11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1" width="11.5703125" bestFit="1" customWidth="1"/>
    <col min="12" max="13" width="14.85546875" bestFit="1" customWidth="1"/>
    <col min="15" max="15" width="19.140625" bestFit="1" customWidth="1"/>
    <col min="16" max="16" width="14.85546875" bestFit="1" customWidth="1"/>
    <col min="17" max="17" width="22" bestFit="1" customWidth="1"/>
    <col min="18" max="18" width="16.7109375" bestFit="1" customWidth="1"/>
    <col min="19" max="19" width="31" bestFit="1" customWidth="1"/>
    <col min="20" max="20" width="13.85546875" bestFit="1" customWidth="1"/>
    <col min="21" max="21" width="24.7109375" bestFit="1" customWidth="1"/>
    <col min="22" max="22" width="20.140625" bestFit="1" customWidth="1"/>
    <col min="23" max="23" width="16.85546875" bestFit="1" customWidth="1"/>
    <col min="24" max="24" width="17.28515625" bestFit="1" customWidth="1"/>
    <col min="25" max="26" width="13.85546875" bestFit="1" customWidth="1"/>
    <col min="28" max="28" width="11.7109375" bestFit="1" customWidth="1"/>
    <col min="29" max="31" width="8.140625" bestFit="1" customWidth="1"/>
    <col min="32" max="32" width="5.140625" customWidth="1"/>
    <col min="33" max="34" width="7.85546875" bestFit="1" customWidth="1"/>
    <col min="35" max="35" width="7.28515625" bestFit="1" customWidth="1"/>
  </cols>
  <sheetData>
    <row r="1" spans="1:38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  <c r="AK1" s="4"/>
      <c r="AL1" s="24"/>
    </row>
    <row r="2" spans="1:3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F2" s="4"/>
      <c r="AG2" s="6" t="s">
        <v>69</v>
      </c>
      <c r="AH2" s="7" t="s">
        <v>70</v>
      </c>
      <c r="AI2" s="15" t="s">
        <v>72</v>
      </c>
      <c r="AK2" s="4"/>
      <c r="AL2" s="24"/>
    </row>
    <row r="3" spans="1:38" x14ac:dyDescent="0.25">
      <c r="A3" s="4" t="s">
        <v>14</v>
      </c>
      <c r="B3" s="2">
        <v>69516.433006692037</v>
      </c>
      <c r="C3" s="2">
        <v>22027.405195894167</v>
      </c>
      <c r="D3" s="2">
        <v>746041.1669505795</v>
      </c>
      <c r="E3" s="2">
        <v>0</v>
      </c>
      <c r="F3" s="2">
        <v>0</v>
      </c>
      <c r="G3" s="2">
        <f>SUM(B3:F3)</f>
        <v>837585.00515316566</v>
      </c>
      <c r="H3" s="2">
        <v>260000.00335139816</v>
      </c>
      <c r="I3" s="2">
        <v>4300.0743828253244</v>
      </c>
      <c r="J3" s="2">
        <v>180219.46868151147</v>
      </c>
      <c r="K3" s="2">
        <v>0</v>
      </c>
      <c r="L3" s="2">
        <f>SUM(H3:K3)</f>
        <v>444519.54641573498</v>
      </c>
      <c r="M3" s="2">
        <f>G3+L3</f>
        <v>1282104.5515689007</v>
      </c>
      <c r="O3" s="2">
        <f>B3-'Dagens modell'!B3</f>
        <v>-2.5304063456133008E-4</v>
      </c>
      <c r="P3" s="2">
        <f>C3-'Dagens modell'!C3</f>
        <v>1.3216443403507583E-4</v>
      </c>
      <c r="Q3" s="2">
        <f>D3-'Dagens modell'!D3</f>
        <v>106375.33639969165</v>
      </c>
      <c r="R3" s="2">
        <f>E3-'Dagens modell'!E3</f>
        <v>0</v>
      </c>
      <c r="S3" s="2">
        <f>F3-'Dagens modell'!F3</f>
        <v>-108147.4777547667</v>
      </c>
      <c r="T3" s="2">
        <f>G3-'Dagens modell'!G3</f>
        <v>-1772.1414759512991</v>
      </c>
      <c r="U3" s="2">
        <f>H3-'Dagens modell'!H3</f>
        <v>3.3513981616124511E-3</v>
      </c>
      <c r="V3" s="2">
        <f>I3-'Dagens modell'!I3</f>
        <v>-9.9999851954635233E-8</v>
      </c>
      <c r="W3" s="2">
        <f>J3-'Dagens modell'!J3</f>
        <v>2201.5825160582026</v>
      </c>
      <c r="X3" s="2">
        <f>K3-'Dagens modell'!K3</f>
        <v>0</v>
      </c>
      <c r="Y3" s="2">
        <f>L3-'Dagens modell'!L3</f>
        <v>2201.5858673563343</v>
      </c>
      <c r="Z3" s="2">
        <f>M3-'Dagens modell'!M3</f>
        <v>429.4443914052099</v>
      </c>
      <c r="AB3" s="16" t="s">
        <v>74</v>
      </c>
      <c r="AC3" s="9">
        <f>G3/1000000</f>
        <v>0.8375850051531657</v>
      </c>
      <c r="AD3" s="10">
        <f>L3/1000000</f>
        <v>0.44451954641573499</v>
      </c>
      <c r="AE3" s="11">
        <f>AC3+AD3</f>
        <v>1.2821045515689007</v>
      </c>
      <c r="AF3" s="4"/>
      <c r="AG3" s="9">
        <f>T3/1000000</f>
        <v>-1.7721414759512991E-3</v>
      </c>
      <c r="AH3" s="10">
        <f>Y3/1000000</f>
        <v>2.2015858673563342E-3</v>
      </c>
      <c r="AI3" s="17">
        <f>AG3+AH3</f>
        <v>4.2944439140503508E-4</v>
      </c>
      <c r="AK3" s="4">
        <f>ABS(AI3)</f>
        <v>4.2944439140503508E-4</v>
      </c>
      <c r="AL3" s="24">
        <f>AK3/'Dagens modell'!M3*1000000</f>
        <v>3.3506493884456989E-4</v>
      </c>
    </row>
    <row r="4" spans="1:38" x14ac:dyDescent="0.25">
      <c r="A4" s="4" t="s">
        <v>15</v>
      </c>
      <c r="B4" s="2">
        <v>372878.77151064563</v>
      </c>
      <c r="C4" s="2">
        <v>466246.74331309309</v>
      </c>
      <c r="D4" s="2">
        <v>1257843.8558552293</v>
      </c>
      <c r="E4" s="2">
        <v>1422374.0957816935</v>
      </c>
      <c r="F4" s="2">
        <v>0</v>
      </c>
      <c r="G4" s="2">
        <f t="shared" ref="G4:G57" si="0">SUM(B4:F4)</f>
        <v>3519343.4664606615</v>
      </c>
      <c r="H4" s="2">
        <v>420000.01026806101</v>
      </c>
      <c r="I4" s="2">
        <v>50330.416071705498</v>
      </c>
      <c r="J4" s="2">
        <v>1144186.4530049313</v>
      </c>
      <c r="K4" s="2">
        <v>0</v>
      </c>
      <c r="L4" s="2">
        <f t="shared" ref="L4:L57" si="1">SUM(H4:K4)</f>
        <v>1614516.8793446978</v>
      </c>
      <c r="M4" s="2">
        <f t="shared" ref="M4:M57" si="2">G4+L4</f>
        <v>5133860.3458053591</v>
      </c>
      <c r="O4" s="2">
        <f>B4-'Dagens modell'!B4</f>
        <v>-1.3572830939665437E-3</v>
      </c>
      <c r="P4" s="2">
        <f>C4-'Dagens modell'!C4</f>
        <v>2.7974804397672415E-3</v>
      </c>
      <c r="Q4" s="2">
        <f>D4-'Dagens modell'!D4</f>
        <v>179351.44765777863</v>
      </c>
      <c r="R4" s="2">
        <f>E4-'Dagens modell'!E4</f>
        <v>190307.98548750579</v>
      </c>
      <c r="S4" s="2">
        <f>F4-'Dagens modell'!F4</f>
        <v>-419342.36096981232</v>
      </c>
      <c r="T4" s="2">
        <f>G4-'Dagens modell'!G4</f>
        <v>-49682.926384330727</v>
      </c>
      <c r="U4" s="2">
        <f>H4-'Dagens modell'!H4</f>
        <v>1.0268061014357954E-2</v>
      </c>
      <c r="V4" s="2">
        <f>I4-'Dagens modell'!I4</f>
        <v>-1.0000076144933701E-7</v>
      </c>
      <c r="W4" s="2">
        <f>J4-'Dagens modell'!J4</f>
        <v>13977.518125402974</v>
      </c>
      <c r="X4" s="2">
        <f>K4-'Dagens modell'!K4</f>
        <v>-52728.772899024058</v>
      </c>
      <c r="Y4" s="2">
        <f>L4-'Dagens modell'!L4</f>
        <v>-38751.244505660143</v>
      </c>
      <c r="Z4" s="2">
        <f>M4-'Dagens modell'!M4</f>
        <v>-88434.170889991336</v>
      </c>
      <c r="AB4" s="16" t="s">
        <v>75</v>
      </c>
      <c r="AC4" s="9">
        <f t="shared" ref="AC4:AC57" si="3">G4/1000000</f>
        <v>3.5193434664606613</v>
      </c>
      <c r="AD4" s="10">
        <f t="shared" ref="AD4:AD57" si="4">L4/1000000</f>
        <v>1.6145168793446978</v>
      </c>
      <c r="AE4" s="11">
        <f t="shared" ref="AE4:AE57" si="5">AC4+AD4</f>
        <v>5.1338603458053589</v>
      </c>
      <c r="AF4" s="4"/>
      <c r="AG4" s="9">
        <f t="shared" ref="AG4:AG57" si="6">T4/1000000</f>
        <v>-4.9682926384330729E-2</v>
      </c>
      <c r="AH4" s="10">
        <f t="shared" ref="AH4:AH57" si="7">Y4/1000000</f>
        <v>-3.8751244505660143E-2</v>
      </c>
      <c r="AI4" s="17">
        <f t="shared" ref="AI4:AI57" si="8">AG4+AH4</f>
        <v>-8.8434170889990865E-2</v>
      </c>
      <c r="AK4" s="4">
        <f t="shared" ref="AK4:AK57" si="9">ABS(AI4)</f>
        <v>8.8434170889990865E-2</v>
      </c>
      <c r="AL4" s="24">
        <f>AK4/'Dagens modell'!M4*1000000</f>
        <v>1.693396850891353E-2</v>
      </c>
    </row>
    <row r="5" spans="1:38" x14ac:dyDescent="0.25">
      <c r="A5" s="4" t="s">
        <v>16</v>
      </c>
      <c r="B5" s="2">
        <v>1173772.8512374752</v>
      </c>
      <c r="C5" s="2">
        <v>1215178.5199734946</v>
      </c>
      <c r="D5" s="2">
        <v>2767256.482881505</v>
      </c>
      <c r="E5" s="2">
        <v>4763407.514054534</v>
      </c>
      <c r="F5" s="2">
        <v>0</v>
      </c>
      <c r="G5" s="2">
        <f t="shared" si="0"/>
        <v>9919615.3681470081</v>
      </c>
      <c r="H5" s="2">
        <v>349999.99296249286</v>
      </c>
      <c r="I5" s="2">
        <v>410950.29044955655</v>
      </c>
      <c r="J5" s="2">
        <v>3548790.9600134236</v>
      </c>
      <c r="K5" s="2">
        <v>0</v>
      </c>
      <c r="L5" s="2">
        <f t="shared" si="1"/>
        <v>4309741.2434254726</v>
      </c>
      <c r="M5" s="2">
        <f t="shared" si="2"/>
        <v>14229356.611572482</v>
      </c>
      <c r="O5" s="2">
        <f>B5-'Dagens modell'!B5</f>
        <v>-4.2725468520075083E-3</v>
      </c>
      <c r="P5" s="2">
        <f>C5-'Dagens modell'!C5</f>
        <v>7.2910711169242859E-3</v>
      </c>
      <c r="Q5" s="2">
        <f>D5-'Dagens modell'!D5</f>
        <v>610271.66648660414</v>
      </c>
      <c r="R5" s="2">
        <f>E5-'Dagens modell'!E5</f>
        <v>618558.37297325768</v>
      </c>
      <c r="S5" s="2">
        <f>F5-'Dagens modell'!F5</f>
        <v>-1045996.0171804568</v>
      </c>
      <c r="T5" s="2">
        <f>G5-'Dagens modell'!G5</f>
        <v>182834.0252979286</v>
      </c>
      <c r="U5" s="2">
        <f>H5-'Dagens modell'!H5</f>
        <v>-7.0375071372836828E-3</v>
      </c>
      <c r="V5" s="2">
        <f>I5-'Dagens modell'!I5</f>
        <v>-1.0000076144933701E-7</v>
      </c>
      <c r="W5" s="2">
        <f>J5-'Dagens modell'!J5</f>
        <v>947334.18642954854</v>
      </c>
      <c r="X5" s="2">
        <f>K5-'Dagens modell'!K5</f>
        <v>-1930.4467065490562</v>
      </c>
      <c r="Y5" s="2">
        <f>L5-'Dagens modell'!L5</f>
        <v>945403.73268539179</v>
      </c>
      <c r="Z5" s="2">
        <f>M5-'Dagens modell'!M5</f>
        <v>1128237.7579833213</v>
      </c>
      <c r="AB5" s="16" t="s">
        <v>76</v>
      </c>
      <c r="AC5" s="9">
        <f t="shared" si="3"/>
        <v>9.9196153681470083</v>
      </c>
      <c r="AD5" s="10">
        <f t="shared" si="4"/>
        <v>4.3097412434254725</v>
      </c>
      <c r="AE5" s="11">
        <f t="shared" si="5"/>
        <v>14.229356611572481</v>
      </c>
      <c r="AF5" s="4"/>
      <c r="AG5" s="9">
        <f t="shared" si="6"/>
        <v>0.18283402529792861</v>
      </c>
      <c r="AH5" s="10">
        <f t="shared" si="7"/>
        <v>0.9454037326853918</v>
      </c>
      <c r="AI5" s="17">
        <f t="shared" si="8"/>
        <v>1.1282377579833205</v>
      </c>
      <c r="AK5" s="4">
        <f t="shared" si="9"/>
        <v>1.1282377579833205</v>
      </c>
      <c r="AL5" s="24">
        <f>AK5/'Dagens modell'!M5*1000000</f>
        <v>8.6117664498115018E-2</v>
      </c>
    </row>
    <row r="6" spans="1:38" x14ac:dyDescent="0.25">
      <c r="A6" s="4" t="s">
        <v>17</v>
      </c>
      <c r="B6" s="2">
        <v>514185.59986337088</v>
      </c>
      <c r="C6" s="2">
        <v>591068.70608982665</v>
      </c>
      <c r="D6" s="2">
        <v>1257843.8558552293</v>
      </c>
      <c r="E6" s="2">
        <v>3013659.6204085131</v>
      </c>
      <c r="F6" s="2">
        <v>0</v>
      </c>
      <c r="G6" s="2">
        <f t="shared" si="0"/>
        <v>5376757.7822169401</v>
      </c>
      <c r="H6" s="2">
        <v>459999.99894132838</v>
      </c>
      <c r="I6" s="2">
        <v>589989.7511162837</v>
      </c>
      <c r="J6" s="2">
        <v>2364529.4928619191</v>
      </c>
      <c r="K6" s="2">
        <v>0</v>
      </c>
      <c r="L6" s="2">
        <f t="shared" si="1"/>
        <v>3414519.2429195312</v>
      </c>
      <c r="M6" s="2">
        <f t="shared" si="2"/>
        <v>8791277.0251364708</v>
      </c>
      <c r="O6" s="2">
        <f>B6-'Dagens modell'!B6</f>
        <v>-1.8716416088864207E-3</v>
      </c>
      <c r="P6" s="2">
        <f>C6-'Dagens modell'!C6</f>
        <v>3.5464122192934155E-3</v>
      </c>
      <c r="Q6" s="2">
        <f>D6-'Dagens modell'!D6</f>
        <v>179351.44765777863</v>
      </c>
      <c r="R6" s="2">
        <f>E6-'Dagens modell'!E6</f>
        <v>418271.48502690438</v>
      </c>
      <c r="S6" s="2">
        <f>F6-'Dagens modell'!F6</f>
        <v>-761250.79000918486</v>
      </c>
      <c r="T6" s="2">
        <f>G6-'Dagens modell'!G6</f>
        <v>-163627.85564973112</v>
      </c>
      <c r="U6" s="2">
        <f>H6-'Dagens modell'!H6</f>
        <v>-1.058671623468399E-3</v>
      </c>
      <c r="V6" s="2">
        <f>I6-'Dagens modell'!I6</f>
        <v>-1.0000076144933701E-7</v>
      </c>
      <c r="W6" s="2">
        <f>J6-'Dagens modell'!J6</f>
        <v>28885.374195550568</v>
      </c>
      <c r="X6" s="2">
        <f>K6-'Dagens modell'!K6</f>
        <v>-850996.06386943348</v>
      </c>
      <c r="Y6" s="2">
        <f>L6-'Dagens modell'!L6</f>
        <v>-822110.69073265465</v>
      </c>
      <c r="Z6" s="2">
        <f>M6-'Dagens modell'!M6</f>
        <v>-985738.54638238624</v>
      </c>
      <c r="AB6" s="16" t="s">
        <v>77</v>
      </c>
      <c r="AC6" s="9">
        <f t="shared" si="3"/>
        <v>5.3767577822169397</v>
      </c>
      <c r="AD6" s="10">
        <f t="shared" si="4"/>
        <v>3.414519242919531</v>
      </c>
      <c r="AE6" s="11">
        <f t="shared" si="5"/>
        <v>8.7912770251364698</v>
      </c>
      <c r="AF6" s="4"/>
      <c r="AG6" s="9">
        <f t="shared" si="6"/>
        <v>-0.16362785564973112</v>
      </c>
      <c r="AH6" s="10">
        <f t="shared" si="7"/>
        <v>-0.82211069073265464</v>
      </c>
      <c r="AI6" s="17">
        <f t="shared" si="8"/>
        <v>-0.98573854638238578</v>
      </c>
      <c r="AK6" s="4">
        <f t="shared" si="9"/>
        <v>0.98573854638238578</v>
      </c>
      <c r="AL6" s="24">
        <f>AK6/'Dagens modell'!M6*1000000</f>
        <v>0.10082202888721098</v>
      </c>
    </row>
    <row r="7" spans="1:38" x14ac:dyDescent="0.25">
      <c r="A7" s="4" t="s">
        <v>18</v>
      </c>
      <c r="B7" s="2">
        <v>0.20406709848546184</v>
      </c>
      <c r="C7" s="2">
        <v>3671234.1993156937</v>
      </c>
      <c r="D7" s="2">
        <v>1257843.8558552293</v>
      </c>
      <c r="E7" s="2">
        <v>3139371</v>
      </c>
      <c r="F7" s="2">
        <v>0</v>
      </c>
      <c r="G7" s="2">
        <f t="shared" si="0"/>
        <v>8068449.2592380214</v>
      </c>
      <c r="H7" s="2">
        <v>139999.96951377788</v>
      </c>
      <c r="I7" s="2">
        <v>364333.57498120022</v>
      </c>
      <c r="J7" s="2">
        <v>0</v>
      </c>
      <c r="K7" s="2">
        <v>0</v>
      </c>
      <c r="L7" s="2">
        <f t="shared" si="1"/>
        <v>504333.54449497809</v>
      </c>
      <c r="M7" s="2">
        <f t="shared" si="2"/>
        <v>8572782.8037329987</v>
      </c>
      <c r="O7" s="2">
        <f>B7-'Dagens modell'!B7</f>
        <v>-7.428066495229757E-10</v>
      </c>
      <c r="P7" s="2">
        <f>C7-'Dagens modell'!C7</f>
        <v>2.2027404978871346E-2</v>
      </c>
      <c r="Q7" s="2">
        <f>D7-'Dagens modell'!D7</f>
        <v>179351.44765777863</v>
      </c>
      <c r="R7" s="2">
        <f>E7-'Dagens modell'!E7</f>
        <v>-0.329251101706177</v>
      </c>
      <c r="S7" s="2">
        <f>F7-'Dagens modell'!F7</f>
        <v>-97196.261682242985</v>
      </c>
      <c r="T7" s="2">
        <f>G7-'Dagens modell'!G7</f>
        <v>82154.878751837648</v>
      </c>
      <c r="U7" s="2">
        <f>H7-'Dagens modell'!H7</f>
        <v>-3.0486222123727202E-2</v>
      </c>
      <c r="V7" s="2">
        <f>I7-'Dagens modell'!I7</f>
        <v>-1.0000076144933701E-7</v>
      </c>
      <c r="W7" s="2">
        <f>J7-'Dagens modell'!J7</f>
        <v>0</v>
      </c>
      <c r="X7" s="2">
        <f>K7-'Dagens modell'!K7</f>
        <v>0</v>
      </c>
      <c r="Y7" s="2">
        <f>L7-'Dagens modell'!L7</f>
        <v>-3.0486322124488652E-2</v>
      </c>
      <c r="Z7" s="2">
        <f>M7-'Dagens modell'!M7</f>
        <v>82154.848265513778</v>
      </c>
      <c r="AB7" s="16" t="s">
        <v>78</v>
      </c>
      <c r="AC7" s="9">
        <f t="shared" si="3"/>
        <v>8.0684492592380206</v>
      </c>
      <c r="AD7" s="10">
        <f t="shared" si="4"/>
        <v>0.50433354449497814</v>
      </c>
      <c r="AE7" s="11">
        <f t="shared" si="5"/>
        <v>8.5727828037329985</v>
      </c>
      <c r="AF7" s="4"/>
      <c r="AG7" s="9">
        <f t="shared" si="6"/>
        <v>8.2154878751837648E-2</v>
      </c>
      <c r="AH7" s="10">
        <f t="shared" si="7"/>
        <v>-3.0486322124488653E-8</v>
      </c>
      <c r="AI7" s="17">
        <f t="shared" si="8"/>
        <v>8.2154848265515529E-2</v>
      </c>
      <c r="AK7" s="4">
        <f t="shared" si="9"/>
        <v>8.2154848265515529E-2</v>
      </c>
      <c r="AL7" s="24">
        <f>AK7/'Dagens modell'!M7*1000000</f>
        <v>9.6759449002370244E-3</v>
      </c>
    </row>
    <row r="8" spans="1:38" x14ac:dyDescent="0.25">
      <c r="A8" s="4" t="s">
        <v>19</v>
      </c>
      <c r="B8" s="2">
        <v>59395.863043100464</v>
      </c>
      <c r="C8" s="2">
        <v>268000.09655004565</v>
      </c>
      <c r="D8" s="2">
        <v>1257843.8558552293</v>
      </c>
      <c r="E8" s="2">
        <v>1453802.5739131742</v>
      </c>
      <c r="F8" s="2">
        <v>0</v>
      </c>
      <c r="G8" s="2">
        <f t="shared" si="0"/>
        <v>3039042.3893615496</v>
      </c>
      <c r="H8" s="2">
        <v>339999.99901261728</v>
      </c>
      <c r="I8" s="2">
        <v>89079.949998756434</v>
      </c>
      <c r="J8" s="2">
        <v>1193959.1917383121</v>
      </c>
      <c r="K8" s="2">
        <v>0</v>
      </c>
      <c r="L8" s="2">
        <f t="shared" si="1"/>
        <v>1623039.1407496859</v>
      </c>
      <c r="M8" s="2">
        <f t="shared" si="2"/>
        <v>4662081.5301112356</v>
      </c>
      <c r="O8" s="2">
        <f>B8-'Dagens modell'!B8</f>
        <v>-2.1620163897750899E-4</v>
      </c>
      <c r="P8" s="2">
        <f>C8-'Dagens modell'!C8</f>
        <v>1.6080006025731564E-3</v>
      </c>
      <c r="Q8" s="2">
        <f>D8-'Dagens modell'!D8</f>
        <v>179351.44765777863</v>
      </c>
      <c r="R8" s="2">
        <f>E8-'Dagens modell'!E8</f>
        <v>204809.06062968401</v>
      </c>
      <c r="S8" s="2">
        <f>F8-'Dagens modell'!F8</f>
        <v>-467428.77000316855</v>
      </c>
      <c r="T8" s="2">
        <f>G8-'Dagens modell'!G8</f>
        <v>-83268.260323906783</v>
      </c>
      <c r="U8" s="2">
        <f>H8-'Dagens modell'!H8</f>
        <v>-9.8738272208720446E-4</v>
      </c>
      <c r="V8" s="2">
        <f>I8-'Dagens modell'!I8</f>
        <v>-1.0000076144933701E-7</v>
      </c>
      <c r="W8" s="2">
        <f>J8-'Dagens modell'!J8</f>
        <v>14585.547835918842</v>
      </c>
      <c r="X8" s="2">
        <f>K8-'Dagens modell'!K8</f>
        <v>0</v>
      </c>
      <c r="Y8" s="2">
        <f>L8-'Dagens modell'!L8</f>
        <v>14585.546848436352</v>
      </c>
      <c r="Z8" s="2">
        <f>M8-'Dagens modell'!M8</f>
        <v>-68682.713475470431</v>
      </c>
      <c r="AB8" s="16" t="s">
        <v>79</v>
      </c>
      <c r="AC8" s="9">
        <f t="shared" si="3"/>
        <v>3.0390423893615495</v>
      </c>
      <c r="AD8" s="10">
        <f t="shared" si="4"/>
        <v>1.623039140749686</v>
      </c>
      <c r="AE8" s="11">
        <f t="shared" si="5"/>
        <v>4.6620815301112355</v>
      </c>
      <c r="AF8" s="4"/>
      <c r="AG8" s="9">
        <f t="shared" si="6"/>
        <v>-8.3268260323906787E-2</v>
      </c>
      <c r="AH8" s="10">
        <f t="shared" si="7"/>
        <v>1.4585546848436352E-2</v>
      </c>
      <c r="AI8" s="17">
        <f t="shared" si="8"/>
        <v>-6.8682713475470433E-2</v>
      </c>
      <c r="AK8" s="4">
        <f t="shared" si="9"/>
        <v>6.8682713475470433E-2</v>
      </c>
      <c r="AL8" s="24">
        <f>AK8/'Dagens modell'!M8*1000000</f>
        <v>1.4518312462638704E-2</v>
      </c>
    </row>
    <row r="9" spans="1:38" x14ac:dyDescent="0.25">
      <c r="A9" s="4" t="s">
        <v>20</v>
      </c>
      <c r="B9" s="2">
        <v>785888.87186717812</v>
      </c>
      <c r="C9" s="2">
        <v>414849.46452267346</v>
      </c>
      <c r="D9" s="2">
        <v>1257843.8558552293</v>
      </c>
      <c r="E9" s="2">
        <v>1194950.6051285577</v>
      </c>
      <c r="F9" s="2">
        <v>0</v>
      </c>
      <c r="G9" s="2">
        <f t="shared" si="0"/>
        <v>3653532.7973736385</v>
      </c>
      <c r="H9" s="2">
        <v>360000.00250659313</v>
      </c>
      <c r="I9" s="2">
        <v>150062.82306427922</v>
      </c>
      <c r="J9" s="2">
        <v>1101828.6786849436</v>
      </c>
      <c r="K9" s="2">
        <v>0</v>
      </c>
      <c r="L9" s="2">
        <f t="shared" si="1"/>
        <v>1611891.5042558159</v>
      </c>
      <c r="M9" s="2">
        <f t="shared" si="2"/>
        <v>5265424.3016294539</v>
      </c>
      <c r="O9" s="2">
        <f>B9-'Dagens modell'!B9</f>
        <v>-2.8606447158381343E-3</v>
      </c>
      <c r="P9" s="2">
        <f>C9-'Dagens modell'!C9</f>
        <v>2.4890968343243003E-3</v>
      </c>
      <c r="Q9" s="2">
        <f>D9-'Dagens modell'!D9</f>
        <v>179351.44765777863</v>
      </c>
      <c r="R9" s="2">
        <f>E9-'Dagens modell'!E9</f>
        <v>162692.18983970652</v>
      </c>
      <c r="S9" s="2">
        <f>F9-'Dagens modell'!F9</f>
        <v>-395835.5416108222</v>
      </c>
      <c r="T9" s="2">
        <f>G9-'Dagens modell'!G9</f>
        <v>-53791.904484884813</v>
      </c>
      <c r="U9" s="2">
        <f>H9-'Dagens modell'!H9</f>
        <v>2.506593125872314E-3</v>
      </c>
      <c r="V9" s="2">
        <f>I9-'Dagens modell'!I9</f>
        <v>-1.0000076144933701E-7</v>
      </c>
      <c r="W9" s="2">
        <f>J9-'Dagens modell'!J9</f>
        <v>13460.07050420926</v>
      </c>
      <c r="X9" s="2">
        <f>K9-'Dagens modell'!K9</f>
        <v>-16546.686056176528</v>
      </c>
      <c r="Y9" s="2">
        <f>L9-'Dagens modell'!L9</f>
        <v>-3086.6130454740487</v>
      </c>
      <c r="Z9" s="2">
        <f>M9-'Dagens modell'!M9</f>
        <v>-56878.517530359328</v>
      </c>
      <c r="AB9" s="16" t="s">
        <v>80</v>
      </c>
      <c r="AC9" s="9">
        <f t="shared" si="3"/>
        <v>3.6535327973736385</v>
      </c>
      <c r="AD9" s="10">
        <f t="shared" si="4"/>
        <v>1.611891504255816</v>
      </c>
      <c r="AE9" s="11">
        <f t="shared" si="5"/>
        <v>5.2654243016294542</v>
      </c>
      <c r="AF9" s="4"/>
      <c r="AG9" s="9">
        <f t="shared" si="6"/>
        <v>-5.3791904484884814E-2</v>
      </c>
      <c r="AH9" s="10">
        <f t="shared" si="7"/>
        <v>-3.0866130454740488E-3</v>
      </c>
      <c r="AI9" s="17">
        <f t="shared" si="8"/>
        <v>-5.6878517530358864E-2</v>
      </c>
      <c r="AK9" s="4">
        <f t="shared" si="9"/>
        <v>5.6878517530358864E-2</v>
      </c>
      <c r="AL9" s="24">
        <f>AK9/'Dagens modell'!M9*1000000</f>
        <v>1.0686824756682633E-2</v>
      </c>
    </row>
    <row r="10" spans="1:38" x14ac:dyDescent="0.25">
      <c r="A10" s="4" t="s">
        <v>21</v>
      </c>
      <c r="B10" s="2">
        <v>285686.1746216449</v>
      </c>
      <c r="C10" s="2">
        <v>308383.67274251831</v>
      </c>
      <c r="D10" s="2">
        <v>1257843.8558552293</v>
      </c>
      <c r="E10" s="2">
        <v>326404.5353283963</v>
      </c>
      <c r="F10" s="2">
        <v>0</v>
      </c>
      <c r="G10" s="2">
        <f t="shared" si="0"/>
        <v>2178318.2385477889</v>
      </c>
      <c r="H10" s="2">
        <v>250000.00296464009</v>
      </c>
      <c r="I10" s="2">
        <v>59614.667580078363</v>
      </c>
      <c r="J10" s="2">
        <v>525551.835473557</v>
      </c>
      <c r="K10" s="2">
        <v>0</v>
      </c>
      <c r="L10" s="2">
        <f t="shared" si="1"/>
        <v>835166.5060182754</v>
      </c>
      <c r="M10" s="2">
        <f t="shared" si="2"/>
        <v>3013484.7445660643</v>
      </c>
      <c r="O10" s="2">
        <f>B10-'Dagens modell'!B10</f>
        <v>-1.0399010498076677E-3</v>
      </c>
      <c r="P10" s="2">
        <f>C10-'Dagens modell'!C10</f>
        <v>1.8503020401112735E-3</v>
      </c>
      <c r="Q10" s="2">
        <f>D10-'Dagens modell'!D10</f>
        <v>179351.44765777863</v>
      </c>
      <c r="R10" s="2">
        <f>E10-'Dagens modell'!E10</f>
        <v>40018.954112413456</v>
      </c>
      <c r="S10" s="2">
        <f>F10-'Dagens modell'!F10</f>
        <v>-211053.22841372062</v>
      </c>
      <c r="T10" s="2">
        <f>G10-'Dagens modell'!G10</f>
        <v>8317.1741668726318</v>
      </c>
      <c r="U10" s="2">
        <f>H10-'Dagens modell'!H10</f>
        <v>2.9646400944329798E-3</v>
      </c>
      <c r="V10" s="2">
        <f>I10-'Dagens modell'!I10</f>
        <v>-1.0000076144933701E-7</v>
      </c>
      <c r="W10" s="2">
        <f>J10-'Dagens modell'!J10</f>
        <v>6420.2038810004597</v>
      </c>
      <c r="X10" s="2">
        <f>K10-'Dagens modell'!K10</f>
        <v>-9100.6773308946085</v>
      </c>
      <c r="Y10" s="2">
        <f>L10-'Dagens modell'!L10</f>
        <v>-2680.4704853540752</v>
      </c>
      <c r="Z10" s="2">
        <f>M10-'Dagens modell'!M10</f>
        <v>5636.7036815183237</v>
      </c>
      <c r="AB10" s="16" t="s">
        <v>81</v>
      </c>
      <c r="AC10" s="9">
        <f t="shared" si="3"/>
        <v>2.1783182385477891</v>
      </c>
      <c r="AD10" s="10">
        <f t="shared" si="4"/>
        <v>0.83516650601827536</v>
      </c>
      <c r="AE10" s="11">
        <f t="shared" si="5"/>
        <v>3.0134847445660644</v>
      </c>
      <c r="AF10" s="4"/>
      <c r="AG10" s="9">
        <f t="shared" si="6"/>
        <v>8.3171741668726321E-3</v>
      </c>
      <c r="AH10" s="10">
        <f t="shared" si="7"/>
        <v>-2.6804704853540754E-3</v>
      </c>
      <c r="AI10" s="17">
        <f t="shared" si="8"/>
        <v>5.6367036815185567E-3</v>
      </c>
      <c r="AK10" s="4">
        <f t="shared" si="9"/>
        <v>5.6367036815185567E-3</v>
      </c>
      <c r="AL10" s="24">
        <f>AK10/'Dagens modell'!M10*1000000</f>
        <v>1.8739988207186553E-3</v>
      </c>
    </row>
    <row r="11" spans="1:38" x14ac:dyDescent="0.25">
      <c r="A11" s="4" t="s">
        <v>22</v>
      </c>
      <c r="B11" s="2">
        <v>74647.074660447877</v>
      </c>
      <c r="C11" s="2">
        <v>253315.15975278287</v>
      </c>
      <c r="D11" s="2">
        <v>2767256.482881505</v>
      </c>
      <c r="E11" s="2">
        <v>1306531.0390233388</v>
      </c>
      <c r="F11" s="2">
        <v>0</v>
      </c>
      <c r="G11" s="2">
        <f t="shared" si="0"/>
        <v>4401749.7563180747</v>
      </c>
      <c r="H11" s="2">
        <v>350000.00855671754</v>
      </c>
      <c r="I11" s="2">
        <v>101002.88351477211</v>
      </c>
      <c r="J11" s="2">
        <v>1766447.6600266187</v>
      </c>
      <c r="K11" s="2">
        <v>0</v>
      </c>
      <c r="L11" s="2">
        <f t="shared" si="1"/>
        <v>2217450.5520981085</v>
      </c>
      <c r="M11" s="2">
        <f t="shared" si="2"/>
        <v>6619200.3084161831</v>
      </c>
      <c r="O11" s="2">
        <f>B11-'Dagens modell'!B11</f>
        <v>-2.7171622787136585E-4</v>
      </c>
      <c r="P11" s="2">
        <f>C11-'Dagens modell'!C11</f>
        <v>1.5198909386526793E-3</v>
      </c>
      <c r="Q11" s="2">
        <f>D11-'Dagens modell'!D11</f>
        <v>610271.66648660414</v>
      </c>
      <c r="R11" s="2">
        <f>E11-'Dagens modell'!E11</f>
        <v>171162.32589533902</v>
      </c>
      <c r="S11" s="2">
        <f>F11-'Dagens modell'!F11</f>
        <v>-659281.04799385765</v>
      </c>
      <c r="T11" s="2">
        <f>G11-'Dagens modell'!G11</f>
        <v>122152.94563626032</v>
      </c>
      <c r="U11" s="2">
        <f>H11-'Dagens modell'!H11</f>
        <v>8.5567175410687923E-3</v>
      </c>
      <c r="V11" s="2">
        <f>I11-'Dagens modell'!I11</f>
        <v>-1.0000076144933701E-7</v>
      </c>
      <c r="W11" s="2">
        <f>J11-'Dagens modell'!J11</f>
        <v>458816.87708215322</v>
      </c>
      <c r="X11" s="2">
        <f>K11-'Dagens modell'!K11</f>
        <v>0</v>
      </c>
      <c r="Y11" s="2">
        <f>L11-'Dagens modell'!L11</f>
        <v>458816.88563877088</v>
      </c>
      <c r="Z11" s="2">
        <f>M11-'Dagens modell'!M11</f>
        <v>580969.83127503097</v>
      </c>
      <c r="AB11" s="16" t="s">
        <v>82</v>
      </c>
      <c r="AC11" s="9">
        <f t="shared" si="3"/>
        <v>4.4017497563180745</v>
      </c>
      <c r="AD11" s="10">
        <f t="shared" si="4"/>
        <v>2.2174505520981085</v>
      </c>
      <c r="AE11" s="11">
        <f t="shared" si="5"/>
        <v>6.6192003084161826</v>
      </c>
      <c r="AF11" s="4"/>
      <c r="AG11" s="9">
        <f t="shared" si="6"/>
        <v>0.12215294563626032</v>
      </c>
      <c r="AH11" s="10">
        <f t="shared" si="7"/>
        <v>0.45881688563877088</v>
      </c>
      <c r="AI11" s="17">
        <f t="shared" si="8"/>
        <v>0.58096983127503121</v>
      </c>
      <c r="AK11" s="4">
        <f t="shared" si="9"/>
        <v>0.58096983127503121</v>
      </c>
      <c r="AL11" s="24">
        <f>AK11/'Dagens modell'!M11*1000000</f>
        <v>9.6215246084825817E-2</v>
      </c>
    </row>
    <row r="12" spans="1:38" x14ac:dyDescent="0.25">
      <c r="A12" s="4" t="s">
        <v>23</v>
      </c>
      <c r="B12" s="2">
        <v>350791.21682477603</v>
      </c>
      <c r="C12" s="2">
        <v>345096.01473567524</v>
      </c>
      <c r="D12" s="2">
        <v>1886765.7837828444</v>
      </c>
      <c r="E12" s="2">
        <v>968442.38476291159</v>
      </c>
      <c r="F12" s="2">
        <v>0</v>
      </c>
      <c r="G12" s="2">
        <f t="shared" si="0"/>
        <v>3551095.400106207</v>
      </c>
      <c r="H12" s="2">
        <v>219999.99908390618</v>
      </c>
      <c r="I12" s="2">
        <v>96800.538095192809</v>
      </c>
      <c r="J12" s="2">
        <v>796466.78870254359</v>
      </c>
      <c r="K12" s="2">
        <v>0</v>
      </c>
      <c r="L12" s="2">
        <f t="shared" si="1"/>
        <v>1113267.3258816425</v>
      </c>
      <c r="M12" s="2">
        <f t="shared" si="2"/>
        <v>4664362.7259878498</v>
      </c>
      <c r="O12" s="2">
        <f>B12-'Dagens modell'!B12</f>
        <v>-1.2768841697834432E-3</v>
      </c>
      <c r="P12" s="2">
        <f>C12-'Dagens modell'!C12</f>
        <v>2.07057612715289E-3</v>
      </c>
      <c r="Q12" s="2">
        <f>D12-'Dagens modell'!D12</f>
        <v>269027.17148666852</v>
      </c>
      <c r="R12" s="2">
        <f>E12-'Dagens modell'!E12</f>
        <v>129806.98802272184</v>
      </c>
      <c r="S12" s="2">
        <f>F12-'Dagens modell'!F12</f>
        <v>-386954.59691078501</v>
      </c>
      <c r="T12" s="2">
        <f>G12-'Dagens modell'!G12</f>
        <v>11879.563392296899</v>
      </c>
      <c r="U12" s="2">
        <f>H12-'Dagens modell'!H12</f>
        <v>-9.1609382070600986E-4</v>
      </c>
      <c r="V12" s="2">
        <f>I12-'Dagens modell'!I12</f>
        <v>-1.0000076144933701E-7</v>
      </c>
      <c r="W12" s="2">
        <f>J12-'Dagens modell'!J12</f>
        <v>9729.7332494490547</v>
      </c>
      <c r="X12" s="2">
        <f>K12-'Dagens modell'!K12</f>
        <v>0</v>
      </c>
      <c r="Y12" s="2">
        <f>L12-'Dagens modell'!L12</f>
        <v>9729.7323332552332</v>
      </c>
      <c r="Z12" s="2">
        <f>M12-'Dagens modell'!M12</f>
        <v>21609.295725552365</v>
      </c>
      <c r="AB12" s="16" t="s">
        <v>83</v>
      </c>
      <c r="AC12" s="9">
        <f t="shared" si="3"/>
        <v>3.5510954001062069</v>
      </c>
      <c r="AD12" s="10">
        <f t="shared" si="4"/>
        <v>1.1132673258816426</v>
      </c>
      <c r="AE12" s="11">
        <f t="shared" si="5"/>
        <v>4.66436272598785</v>
      </c>
      <c r="AF12" s="4"/>
      <c r="AG12" s="9">
        <f t="shared" si="6"/>
        <v>1.1879563392296899E-2</v>
      </c>
      <c r="AH12" s="10">
        <f t="shared" si="7"/>
        <v>9.7297323332552338E-3</v>
      </c>
      <c r="AI12" s="17">
        <f t="shared" si="8"/>
        <v>2.1609295725552133E-2</v>
      </c>
      <c r="AK12" s="4">
        <f t="shared" si="9"/>
        <v>2.1609295725552133E-2</v>
      </c>
      <c r="AL12" s="24">
        <f>AK12/'Dagens modell'!M12*1000000</f>
        <v>4.6544138193294693E-3</v>
      </c>
    </row>
    <row r="13" spans="1:38" x14ac:dyDescent="0.25">
      <c r="A13" s="4" t="s">
        <v>24</v>
      </c>
      <c r="B13" s="2">
        <v>0</v>
      </c>
      <c r="C13" s="2">
        <v>69753.449786998186</v>
      </c>
      <c r="D13" s="2">
        <v>1102290.4990144663</v>
      </c>
      <c r="E13" s="2">
        <v>0</v>
      </c>
      <c r="F13" s="2">
        <v>0</v>
      </c>
      <c r="G13" s="2">
        <f t="shared" si="0"/>
        <v>1172043.9488014644</v>
      </c>
      <c r="H13" s="2">
        <v>99999.996434735222</v>
      </c>
      <c r="I13" s="2">
        <v>1465.9344486904515</v>
      </c>
      <c r="J13" s="2">
        <v>155435.42191369325</v>
      </c>
      <c r="K13" s="2">
        <v>0</v>
      </c>
      <c r="L13" s="2">
        <f t="shared" si="1"/>
        <v>256901.35279711892</v>
      </c>
      <c r="M13" s="2">
        <f t="shared" si="2"/>
        <v>1428945.3015985833</v>
      </c>
      <c r="O13" s="2">
        <f>B13-'Dagens modell'!B13</f>
        <v>0</v>
      </c>
      <c r="P13" s="2">
        <f>C13-'Dagens modell'!C13</f>
        <v>4.1852070717141032E-4</v>
      </c>
      <c r="Q13" s="2">
        <f>D13-'Dagens modell'!D13</f>
        <v>157171.65196410043</v>
      </c>
      <c r="R13" s="2">
        <f>E13-'Dagens modell'!E13</f>
        <v>0</v>
      </c>
      <c r="S13" s="2">
        <f>F13-'Dagens modell'!F13</f>
        <v>-128092.47241916702</v>
      </c>
      <c r="T13" s="2">
        <f>G13-'Dagens modell'!G13</f>
        <v>29079.179963454138</v>
      </c>
      <c r="U13" s="2">
        <f>H13-'Dagens modell'!H13</f>
        <v>-3.5652647784445435E-3</v>
      </c>
      <c r="V13" s="2">
        <f>I13-'Dagens modell'!I13</f>
        <v>-1.0000007932831068E-7</v>
      </c>
      <c r="W13" s="2">
        <f>J13-'Dagens modell'!J13</f>
        <v>1898.8176458674716</v>
      </c>
      <c r="X13" s="2">
        <f>K13-'Dagens modell'!K13</f>
        <v>-551.55620186721922</v>
      </c>
      <c r="Y13" s="2">
        <f>L13-'Dagens modell'!L13</f>
        <v>1347.2578786354861</v>
      </c>
      <c r="Z13" s="2">
        <f>M13-'Dagens modell'!M13</f>
        <v>30426.437842089683</v>
      </c>
      <c r="AB13" s="16" t="s">
        <v>84</v>
      </c>
      <c r="AC13" s="9">
        <f t="shared" si="3"/>
        <v>1.1720439488014645</v>
      </c>
      <c r="AD13" s="10">
        <f t="shared" si="4"/>
        <v>0.2569013527971189</v>
      </c>
      <c r="AE13" s="11">
        <f t="shared" si="5"/>
        <v>1.4289453015985834</v>
      </c>
      <c r="AF13" s="4"/>
      <c r="AG13" s="9">
        <f t="shared" si="6"/>
        <v>2.907917996345414E-2</v>
      </c>
      <c r="AH13" s="10">
        <f t="shared" si="7"/>
        <v>1.3472578786354861E-3</v>
      </c>
      <c r="AI13" s="17">
        <f t="shared" si="8"/>
        <v>3.0426437842089624E-2</v>
      </c>
      <c r="AK13" s="4">
        <f t="shared" si="9"/>
        <v>3.0426437842089624E-2</v>
      </c>
      <c r="AL13" s="24">
        <f>AK13/'Dagens modell'!M13*1000000</f>
        <v>2.1756186942207306E-2</v>
      </c>
    </row>
    <row r="14" spans="1:38" x14ac:dyDescent="0.25">
      <c r="A14" s="4" t="s">
        <v>25</v>
      </c>
      <c r="B14" s="2">
        <v>255780.03603711459</v>
      </c>
      <c r="C14" s="2">
        <v>91780.854982892342</v>
      </c>
      <c r="D14" s="2">
        <v>1257843.8558552293</v>
      </c>
      <c r="E14" s="2">
        <v>644248.42260286666</v>
      </c>
      <c r="F14" s="2">
        <v>0</v>
      </c>
      <c r="G14" s="2">
        <f t="shared" si="0"/>
        <v>2249653.1694781031</v>
      </c>
      <c r="H14" s="2">
        <v>270000.006458616</v>
      </c>
      <c r="I14" s="2">
        <v>3420.5137136110534</v>
      </c>
      <c r="J14" s="2">
        <v>508085.60112935153</v>
      </c>
      <c r="K14" s="2">
        <v>0</v>
      </c>
      <c r="L14" s="2">
        <f t="shared" si="1"/>
        <v>781506.12130157859</v>
      </c>
      <c r="M14" s="2">
        <f t="shared" si="2"/>
        <v>3031159.2907796819</v>
      </c>
      <c r="O14" s="2">
        <f>B14-'Dagens modell'!B14</f>
        <v>-9.3104233383201063E-4</v>
      </c>
      <c r="P14" s="2">
        <f>C14-'Dagens modell'!C14</f>
        <v>5.5068513029254973E-4</v>
      </c>
      <c r="Q14" s="2">
        <f>D14-'Dagens modell'!D14</f>
        <v>179351.44765777863</v>
      </c>
      <c r="R14" s="2">
        <f>E14-'Dagens modell'!E14</f>
        <v>80103.457858894835</v>
      </c>
      <c r="S14" s="2">
        <f>F14-'Dagens modell'!F14</f>
        <v>-247991.13643981866</v>
      </c>
      <c r="T14" s="2">
        <f>G14-'Dagens modell'!G14</f>
        <v>11463.76869649766</v>
      </c>
      <c r="U14" s="2">
        <f>H14-'Dagens modell'!H14</f>
        <v>6.4586160006001592E-3</v>
      </c>
      <c r="V14" s="2">
        <f>I14-'Dagens modell'!I14</f>
        <v>-9.9999851954635233E-8</v>
      </c>
      <c r="W14" s="2">
        <f>J14-'Dagens modell'!J14</f>
        <v>6206.8342798419762</v>
      </c>
      <c r="X14" s="2">
        <f>K14-'Dagens modell'!K14</f>
        <v>-17760.109700293233</v>
      </c>
      <c r="Y14" s="2">
        <f>L14-'Dagens modell'!L14</f>
        <v>-11553.268961935304</v>
      </c>
      <c r="Z14" s="2">
        <f>M14-'Dagens modell'!M14</f>
        <v>-89.500265437178314</v>
      </c>
      <c r="AB14" s="16" t="s">
        <v>85</v>
      </c>
      <c r="AC14" s="9">
        <f t="shared" si="3"/>
        <v>2.249653169478103</v>
      </c>
      <c r="AD14" s="10">
        <f t="shared" si="4"/>
        <v>0.78150612130157859</v>
      </c>
      <c r="AE14" s="11">
        <f t="shared" si="5"/>
        <v>3.0311592907796818</v>
      </c>
      <c r="AF14" s="4"/>
      <c r="AG14" s="9">
        <f t="shared" si="6"/>
        <v>1.1463768696497661E-2</v>
      </c>
      <c r="AH14" s="10">
        <f t="shared" si="7"/>
        <v>-1.1553268961935304E-2</v>
      </c>
      <c r="AI14" s="17">
        <f t="shared" si="8"/>
        <v>-8.9500265437643389E-5</v>
      </c>
      <c r="AK14" s="4">
        <f t="shared" si="9"/>
        <v>8.9500265437643389E-5</v>
      </c>
      <c r="AL14" s="24">
        <f>AK14/'Dagens modell'!M14*1000000</f>
        <v>2.9525872538751706E-5</v>
      </c>
    </row>
    <row r="15" spans="1:38" x14ac:dyDescent="0.25">
      <c r="A15" s="4" t="s">
        <v>26</v>
      </c>
      <c r="B15" s="2">
        <v>294790.52711165085</v>
      </c>
      <c r="C15" s="2">
        <v>1424438.8693344891</v>
      </c>
      <c r="D15" s="2">
        <v>1886765.7837828444</v>
      </c>
      <c r="E15" s="2">
        <v>3030509.0994170471</v>
      </c>
      <c r="F15" s="2">
        <v>0</v>
      </c>
      <c r="G15" s="2">
        <f t="shared" si="0"/>
        <v>6636504.2796460316</v>
      </c>
      <c r="H15" s="2">
        <v>329999.98946851701</v>
      </c>
      <c r="I15" s="2">
        <v>159347.07457265208</v>
      </c>
      <c r="J15" s="2">
        <v>1858380.1772606832</v>
      </c>
      <c r="K15" s="2">
        <v>0</v>
      </c>
      <c r="L15" s="2">
        <f t="shared" si="1"/>
        <v>2347727.2413018523</v>
      </c>
      <c r="M15" s="2">
        <f t="shared" si="2"/>
        <v>8984231.5209478848</v>
      </c>
      <c r="O15" s="2">
        <f>B15-'Dagens modell'!B15</f>
        <v>-1.0730409994721413E-3</v>
      </c>
      <c r="P15" s="2">
        <f>C15-'Dagens modell'!C15</f>
        <v>8.5466331802308559E-3</v>
      </c>
      <c r="Q15" s="2">
        <f>D15-'Dagens modell'!D15</f>
        <v>269027.17148666852</v>
      </c>
      <c r="R15" s="2">
        <f>E15-'Dagens modell'!E15</f>
        <v>369154.87209288077</v>
      </c>
      <c r="S15" s="2">
        <f>F15-'Dagens modell'!F15</f>
        <v>-634244.38372867787</v>
      </c>
      <c r="T15" s="2">
        <f>G15-'Dagens modell'!G15</f>
        <v>3937.6673244629055</v>
      </c>
      <c r="U15" s="2">
        <f>H15-'Dagens modell'!H15</f>
        <v>-1.0531482985243201E-2</v>
      </c>
      <c r="V15" s="2">
        <f>I15-'Dagens modell'!I15</f>
        <v>-1.0000076144933701E-7</v>
      </c>
      <c r="W15" s="2">
        <f>J15-'Dagens modell'!J15</f>
        <v>22702.193810573546</v>
      </c>
      <c r="X15" s="2">
        <f>K15-'Dagens modell'!K15</f>
        <v>-97680.603351655795</v>
      </c>
      <c r="Y15" s="2">
        <f>L15-'Dagens modell'!L15</f>
        <v>-74978.420072665438</v>
      </c>
      <c r="Z15" s="2">
        <f>M15-'Dagens modell'!M15</f>
        <v>-71040.752748202533</v>
      </c>
      <c r="AB15" s="16" t="s">
        <v>86</v>
      </c>
      <c r="AC15" s="9">
        <f t="shared" si="3"/>
        <v>6.6365042796460312</v>
      </c>
      <c r="AD15" s="10">
        <f t="shared" si="4"/>
        <v>2.3477272413018522</v>
      </c>
      <c r="AE15" s="11">
        <f t="shared" si="5"/>
        <v>8.9842315209478834</v>
      </c>
      <c r="AF15" s="4"/>
      <c r="AG15" s="9">
        <f t="shared" si="6"/>
        <v>3.9376673244629059E-3</v>
      </c>
      <c r="AH15" s="10">
        <f t="shared" si="7"/>
        <v>-7.4978420072665433E-2</v>
      </c>
      <c r="AI15" s="17">
        <f t="shared" si="8"/>
        <v>-7.1040752748202526E-2</v>
      </c>
      <c r="AK15" s="4">
        <f t="shared" si="9"/>
        <v>7.1040752748202526E-2</v>
      </c>
      <c r="AL15" s="24">
        <f>AK15/'Dagens modell'!M15*1000000</f>
        <v>7.8452365208899286E-3</v>
      </c>
    </row>
    <row r="16" spans="1:38" x14ac:dyDescent="0.25">
      <c r="A16" s="4" t="s">
        <v>27</v>
      </c>
      <c r="B16" s="2">
        <v>68784.72921954951</v>
      </c>
      <c r="C16" s="2">
        <v>532328.95890077564</v>
      </c>
      <c r="D16" s="2">
        <v>1886765.7837828444</v>
      </c>
      <c r="E16" s="2">
        <v>1477308.4397018203</v>
      </c>
      <c r="F16" s="2">
        <v>0</v>
      </c>
      <c r="G16" s="2">
        <f t="shared" si="0"/>
        <v>3965187.9116049898</v>
      </c>
      <c r="H16" s="2">
        <v>389999.99722998485</v>
      </c>
      <c r="I16" s="2">
        <v>161448.24728244171</v>
      </c>
      <c r="J16" s="2">
        <v>930142.03037024348</v>
      </c>
      <c r="K16" s="2">
        <v>0</v>
      </c>
      <c r="L16" s="2">
        <f t="shared" si="1"/>
        <v>1481590.27488267</v>
      </c>
      <c r="M16" s="2">
        <f t="shared" si="2"/>
        <v>5446778.1864876598</v>
      </c>
      <c r="O16" s="2">
        <f>B16-'Dagens modell'!B16</f>
        <v>-2.5037722662091255E-4</v>
      </c>
      <c r="P16" s="2">
        <f>C16-'Dagens modell'!C16</f>
        <v>3.1939737964421511E-3</v>
      </c>
      <c r="Q16" s="2">
        <f>D16-'Dagens modell'!D16</f>
        <v>269027.17148666852</v>
      </c>
      <c r="R16" s="2">
        <f>E16-'Dagens modell'!E16</f>
        <v>182013.05019642226</v>
      </c>
      <c r="S16" s="2">
        <f>F16-'Dagens modell'!F16</f>
        <v>-408870.46319003624</v>
      </c>
      <c r="T16" s="2">
        <f>G16-'Dagens modell'!G16</f>
        <v>42169.761436650995</v>
      </c>
      <c r="U16" s="2">
        <f>H16-'Dagens modell'!H16</f>
        <v>-2.7700151549652219E-3</v>
      </c>
      <c r="V16" s="2">
        <f>I16-'Dagens modell'!I16</f>
        <v>-1.0000076144933701E-7</v>
      </c>
      <c r="W16" s="2">
        <f>J16-'Dagens modell'!J16</f>
        <v>11362.725939076627</v>
      </c>
      <c r="X16" s="2">
        <f>K16-'Dagens modell'!K16</f>
        <v>-70378.571358952118</v>
      </c>
      <c r="Y16" s="2">
        <f>L16-'Dagens modell'!L16</f>
        <v>-59015.848189990735</v>
      </c>
      <c r="Z16" s="2">
        <f>M16-'Dagens modell'!M16</f>
        <v>-16846.086753339507</v>
      </c>
      <c r="AB16" s="16" t="s">
        <v>87</v>
      </c>
      <c r="AC16" s="9">
        <f t="shared" si="3"/>
        <v>3.96518791160499</v>
      </c>
      <c r="AD16" s="10">
        <f t="shared" si="4"/>
        <v>1.4815902748826699</v>
      </c>
      <c r="AE16" s="11">
        <f t="shared" si="5"/>
        <v>5.4467781864876601</v>
      </c>
      <c r="AF16" s="4"/>
      <c r="AG16" s="9">
        <f t="shared" si="6"/>
        <v>4.2169761436650993E-2</v>
      </c>
      <c r="AH16" s="10">
        <f t="shared" si="7"/>
        <v>-5.9015848189990734E-2</v>
      </c>
      <c r="AI16" s="17">
        <f t="shared" si="8"/>
        <v>-1.6846086753339741E-2</v>
      </c>
      <c r="AK16" s="4">
        <f t="shared" si="9"/>
        <v>1.6846086753339741E-2</v>
      </c>
      <c r="AL16" s="24">
        <f>AK16/'Dagens modell'!M16*1000000</f>
        <v>3.0833172104908877E-3</v>
      </c>
    </row>
    <row r="17" spans="1:38" x14ac:dyDescent="0.25">
      <c r="A17" s="4" t="s">
        <v>28</v>
      </c>
      <c r="B17" s="2">
        <v>0.40813419697092368</v>
      </c>
      <c r="C17" s="2">
        <v>84438.386584260967</v>
      </c>
      <c r="D17" s="2">
        <v>1203337.2887681695</v>
      </c>
      <c r="E17" s="2">
        <v>0</v>
      </c>
      <c r="F17" s="2">
        <v>0</v>
      </c>
      <c r="G17" s="2">
        <f t="shared" si="0"/>
        <v>1287776.0834866273</v>
      </c>
      <c r="H17" s="2">
        <v>310000.01988345024</v>
      </c>
      <c r="I17" s="2">
        <v>0</v>
      </c>
      <c r="J17" s="2">
        <v>608069.03848974814</v>
      </c>
      <c r="K17" s="2">
        <v>0</v>
      </c>
      <c r="L17" s="2">
        <f t="shared" si="1"/>
        <v>918069.05837319838</v>
      </c>
      <c r="M17" s="2">
        <f t="shared" si="2"/>
        <v>2205845.1418598257</v>
      </c>
      <c r="O17" s="2">
        <f>B17-'Dagens modell'!B17</f>
        <v>-1.4856132990459514E-9</v>
      </c>
      <c r="P17" s="2">
        <f>C17-'Dagens modell'!C17</f>
        <v>5.0663032743614167E-4</v>
      </c>
      <c r="Q17" s="2">
        <f>D17-'Dagens modell'!D17</f>
        <v>171579.55159260833</v>
      </c>
      <c r="R17" s="2">
        <f>E17-'Dagens modell'!E17</f>
        <v>0</v>
      </c>
      <c r="S17" s="2">
        <f>F17-'Dagens modell'!F17</f>
        <v>-244715.92156807566</v>
      </c>
      <c r="T17" s="2">
        <f>G17-'Dagens modell'!G17</f>
        <v>-73136.369468838675</v>
      </c>
      <c r="U17" s="2">
        <f>H17-'Dagens modell'!H17</f>
        <v>1.9883450237102807E-2</v>
      </c>
      <c r="V17" s="2">
        <f>I17-'Dagens modell'!I17</f>
        <v>-9.9999999999999995E-8</v>
      </c>
      <c r="W17" s="2">
        <f>J17-'Dagens modell'!J17</f>
        <v>7428.2438711499562</v>
      </c>
      <c r="X17" s="2">
        <f>K17-'Dagens modell'!K17</f>
        <v>-523.97839177854644</v>
      </c>
      <c r="Y17" s="2">
        <f>L17-'Dagens modell'!L17</f>
        <v>6904.2853627216537</v>
      </c>
      <c r="Z17" s="2">
        <f>M17-'Dagens modell'!M17</f>
        <v>-66232.084106117021</v>
      </c>
      <c r="AB17" s="16" t="s">
        <v>88</v>
      </c>
      <c r="AC17" s="9">
        <f t="shared" si="3"/>
        <v>1.2877760834866274</v>
      </c>
      <c r="AD17" s="10">
        <f t="shared" si="4"/>
        <v>0.91806905837319841</v>
      </c>
      <c r="AE17" s="11">
        <f t="shared" si="5"/>
        <v>2.2058451418598257</v>
      </c>
      <c r="AF17" s="4"/>
      <c r="AG17" s="9">
        <f t="shared" si="6"/>
        <v>-7.3136369468838669E-2</v>
      </c>
      <c r="AH17" s="10">
        <f t="shared" si="7"/>
        <v>6.9042853627216535E-3</v>
      </c>
      <c r="AI17" s="17">
        <f t="shared" si="8"/>
        <v>-6.6232084106117015E-2</v>
      </c>
      <c r="AK17" s="4">
        <f t="shared" si="9"/>
        <v>6.6232084106117015E-2</v>
      </c>
      <c r="AL17" s="24">
        <f>AK17/'Dagens modell'!M17*1000000</f>
        <v>2.9150454636487695E-2</v>
      </c>
    </row>
    <row r="18" spans="1:38" x14ac:dyDescent="0.25">
      <c r="A18" s="4" t="s">
        <v>29</v>
      </c>
      <c r="B18" s="2">
        <v>1237367.2673404594</v>
      </c>
      <c r="C18" s="2">
        <v>3671234.1993156937</v>
      </c>
      <c r="D18" s="2">
        <v>1886765.7837828444</v>
      </c>
      <c r="E18" s="2">
        <v>13592942.892273691</v>
      </c>
      <c r="F18" s="2">
        <v>0</v>
      </c>
      <c r="G18" s="2">
        <f t="shared" si="0"/>
        <v>20388310.14271269</v>
      </c>
      <c r="H18" s="2">
        <v>349999.98380515061</v>
      </c>
      <c r="I18" s="2">
        <v>13506533.636454344</v>
      </c>
      <c r="J18" s="2">
        <v>10514938.472887486</v>
      </c>
      <c r="K18" s="2">
        <v>0</v>
      </c>
      <c r="L18" s="2">
        <f t="shared" si="1"/>
        <v>24371472.09314698</v>
      </c>
      <c r="M18" s="2">
        <f t="shared" si="2"/>
        <v>44759782.23585967</v>
      </c>
      <c r="O18" s="2">
        <f>B18-'Dagens modell'!B18</f>
        <v>-4.5040315017104149E-3</v>
      </c>
      <c r="P18" s="2">
        <f>C18-'Dagens modell'!C18</f>
        <v>2.2027404978871346E-2</v>
      </c>
      <c r="Q18" s="2">
        <f>D18-'Dagens modell'!D18</f>
        <v>269027.17148666852</v>
      </c>
      <c r="R18" s="2">
        <f>E18-'Dagens modell'!E18</f>
        <v>1795577.363470953</v>
      </c>
      <c r="S18" s="2">
        <f>F18-'Dagens modell'!F18</f>
        <v>-2752751.7163011096</v>
      </c>
      <c r="T18" s="2">
        <f>G18-'Dagens modell'!G18</f>
        <v>-688147.16382011399</v>
      </c>
      <c r="U18" s="2">
        <f>H18-'Dagens modell'!H18</f>
        <v>-1.6194849391467869E-2</v>
      </c>
      <c r="V18" s="2">
        <f>I18-'Dagens modell'!I18</f>
        <v>-1.0058283805847168E-7</v>
      </c>
      <c r="W18" s="2">
        <f>J18-'Dagens modell'!J18</f>
        <v>128451.74202709086</v>
      </c>
      <c r="X18" s="2">
        <f>K18-'Dagens modell'!K18</f>
        <v>0</v>
      </c>
      <c r="Y18" s="2">
        <f>L18-'Dagens modell'!L18</f>
        <v>128451.72583214194</v>
      </c>
      <c r="Z18" s="2">
        <f>M18-'Dagens modell'!M18</f>
        <v>-559695.43798797578</v>
      </c>
      <c r="AB18" s="16" t="s">
        <v>89</v>
      </c>
      <c r="AC18" s="9">
        <f t="shared" si="3"/>
        <v>20.38831014271269</v>
      </c>
      <c r="AD18" s="10">
        <f t="shared" si="4"/>
        <v>24.371472093146981</v>
      </c>
      <c r="AE18" s="11">
        <f t="shared" si="5"/>
        <v>44.759782235859674</v>
      </c>
      <c r="AF18" s="4"/>
      <c r="AG18" s="9">
        <f t="shared" si="6"/>
        <v>-0.68814716382011398</v>
      </c>
      <c r="AH18" s="10">
        <f t="shared" si="7"/>
        <v>0.12845172583214193</v>
      </c>
      <c r="AI18" s="17">
        <f t="shared" si="8"/>
        <v>-0.55969543798797206</v>
      </c>
      <c r="AK18" s="4">
        <f t="shared" si="9"/>
        <v>0.55969543798797206</v>
      </c>
      <c r="AL18" s="24">
        <f>AK18/'Dagens modell'!M18*1000000</f>
        <v>1.2349997544454348E-2</v>
      </c>
    </row>
    <row r="19" spans="1:38" x14ac:dyDescent="0.25">
      <c r="A19" s="4" t="s">
        <v>30</v>
      </c>
      <c r="B19" s="2">
        <v>966791.27019129216</v>
      </c>
      <c r="C19" s="2">
        <v>3436275.2105594892</v>
      </c>
      <c r="D19" s="2">
        <v>1886765.7837828444</v>
      </c>
      <c r="E19" s="2">
        <v>5251713.9612844326</v>
      </c>
      <c r="F19" s="2">
        <v>0</v>
      </c>
      <c r="G19" s="2">
        <f t="shared" si="0"/>
        <v>11541546.225818058</v>
      </c>
      <c r="H19" s="2">
        <v>459999.99894132838</v>
      </c>
      <c r="I19" s="2">
        <v>412269.63145337795</v>
      </c>
      <c r="J19" s="2">
        <v>3812879.5757268518</v>
      </c>
      <c r="K19" s="2">
        <v>0</v>
      </c>
      <c r="L19" s="2">
        <f t="shared" si="1"/>
        <v>4685149.2061215583</v>
      </c>
      <c r="M19" s="2">
        <f t="shared" si="2"/>
        <v>16226695.431939617</v>
      </c>
      <c r="O19" s="2">
        <f>B19-'Dagens modell'!B19</f>
        <v>-3.5191315691918135E-3</v>
      </c>
      <c r="P19" s="2">
        <f>C19-'Dagens modell'!C19</f>
        <v>2.0617650821805E-2</v>
      </c>
      <c r="Q19" s="2">
        <f>D19-'Dagens modell'!D19</f>
        <v>269027.17148666852</v>
      </c>
      <c r="R19" s="2">
        <f>E19-'Dagens modell'!E19</f>
        <v>680548.08297681715</v>
      </c>
      <c r="S19" s="2">
        <f>F19-'Dagens modell'!F19</f>
        <v>-1121714.9536029145</v>
      </c>
      <c r="T19" s="2">
        <f>G19-'Dagens modell'!G19</f>
        <v>-172139.68204090931</v>
      </c>
      <c r="U19" s="2">
        <f>H19-'Dagens modell'!H19</f>
        <v>-1.058671623468399E-3</v>
      </c>
      <c r="V19" s="2">
        <f>I19-'Dagens modell'!I19</f>
        <v>-1.0000076144933701E-7</v>
      </c>
      <c r="W19" s="2">
        <f>J19-'Dagens modell'!J19</f>
        <v>46578.591487196274</v>
      </c>
      <c r="X19" s="2">
        <f>K19-'Dagens modell'!K19</f>
        <v>0</v>
      </c>
      <c r="Y19" s="2">
        <f>L19-'Dagens modell'!L19</f>
        <v>46578.590428424999</v>
      </c>
      <c r="Z19" s="2">
        <f>M19-'Dagens modell'!M19</f>
        <v>-125561.09161248431</v>
      </c>
      <c r="AB19" s="16" t="s">
        <v>90</v>
      </c>
      <c r="AC19" s="9">
        <f t="shared" si="3"/>
        <v>11.541546225818058</v>
      </c>
      <c r="AD19" s="10">
        <f t="shared" si="4"/>
        <v>4.6851492061215581</v>
      </c>
      <c r="AE19" s="11">
        <f t="shared" si="5"/>
        <v>16.226695431939618</v>
      </c>
      <c r="AF19" s="4"/>
      <c r="AG19" s="9">
        <f t="shared" si="6"/>
        <v>-0.17213968204090929</v>
      </c>
      <c r="AH19" s="10">
        <f t="shared" si="7"/>
        <v>4.6578590428425E-2</v>
      </c>
      <c r="AI19" s="17">
        <f t="shared" si="8"/>
        <v>-0.1255610916124843</v>
      </c>
      <c r="AK19" s="4">
        <f t="shared" si="9"/>
        <v>0.1255610916124843</v>
      </c>
      <c r="AL19" s="24">
        <f>AK19/'Dagens modell'!M19*1000000</f>
        <v>7.6785177282192871E-3</v>
      </c>
    </row>
    <row r="20" spans="1:38" x14ac:dyDescent="0.25">
      <c r="A20" s="4" t="s">
        <v>31</v>
      </c>
      <c r="B20" s="2">
        <v>668738.71868822479</v>
      </c>
      <c r="C20" s="2">
        <v>646137.21907956211</v>
      </c>
      <c r="D20" s="2">
        <v>1257843.8558552293</v>
      </c>
      <c r="E20" s="2">
        <v>5401025.7176526813</v>
      </c>
      <c r="F20" s="2">
        <v>0</v>
      </c>
      <c r="G20" s="2">
        <f t="shared" si="0"/>
        <v>7973745.5112756975</v>
      </c>
      <c r="H20" s="2">
        <v>399999.99117986049</v>
      </c>
      <c r="I20" s="2">
        <v>705554.25015471433</v>
      </c>
      <c r="J20" s="2">
        <v>2740907.5151836164</v>
      </c>
      <c r="K20" s="2">
        <v>0</v>
      </c>
      <c r="L20" s="2">
        <f t="shared" si="1"/>
        <v>3846461.7565181912</v>
      </c>
      <c r="M20" s="2">
        <f t="shared" si="2"/>
        <v>11820207.267793888</v>
      </c>
      <c r="O20" s="2">
        <f>B20-'Dagens modell'!B20</f>
        <v>-2.4342166725546122E-3</v>
      </c>
      <c r="P20" s="2">
        <f>C20-'Dagens modell'!C20</f>
        <v>3.8768233498558402E-3</v>
      </c>
      <c r="Q20" s="2">
        <f>D20-'Dagens modell'!D20</f>
        <v>179351.44765777863</v>
      </c>
      <c r="R20" s="2">
        <f>E20-'Dagens modell'!E20</f>
        <v>650517.53570592217</v>
      </c>
      <c r="S20" s="2">
        <f>F20-'Dagens modell'!F20</f>
        <v>-927325.75819485693</v>
      </c>
      <c r="T20" s="2">
        <f>G20-'Dagens modell'!G20</f>
        <v>-97456.773388549685</v>
      </c>
      <c r="U20" s="2">
        <f>H20-'Dagens modell'!H20</f>
        <v>-8.8201395119540393E-3</v>
      </c>
      <c r="V20" s="2">
        <f>I20-'Dagens modell'!I20</f>
        <v>-1.0000076144933701E-7</v>
      </c>
      <c r="W20" s="2">
        <f>J20-'Dagens modell'!J20</f>
        <v>33483.252989857923</v>
      </c>
      <c r="X20" s="2">
        <f>K20-'Dagens modell'!K20</f>
        <v>-1671601.3810156875</v>
      </c>
      <c r="Y20" s="2">
        <f>L20-'Dagens modell'!L20</f>
        <v>-1638118.1368460688</v>
      </c>
      <c r="Z20" s="2">
        <f>M20-'Dagens modell'!M20</f>
        <v>-1735574.9102346189</v>
      </c>
      <c r="AB20" s="16" t="s">
        <v>91</v>
      </c>
      <c r="AC20" s="9">
        <f t="shared" si="3"/>
        <v>7.9737455112756974</v>
      </c>
      <c r="AD20" s="10">
        <f t="shared" si="4"/>
        <v>3.8464617565181913</v>
      </c>
      <c r="AE20" s="11">
        <f t="shared" si="5"/>
        <v>11.820207267793888</v>
      </c>
      <c r="AF20" s="4"/>
      <c r="AG20" s="9">
        <f t="shared" si="6"/>
        <v>-9.7456773388549689E-2</v>
      </c>
      <c r="AH20" s="10">
        <f t="shared" si="7"/>
        <v>-1.6381181368460689</v>
      </c>
      <c r="AI20" s="17">
        <f t="shared" si="8"/>
        <v>-1.7355749102346185</v>
      </c>
      <c r="AK20" s="4">
        <f t="shared" si="9"/>
        <v>1.7355749102346185</v>
      </c>
      <c r="AL20" s="24">
        <f>AK20/'Dagens modell'!M20*1000000</f>
        <v>0.12803207424265597</v>
      </c>
    </row>
    <row r="21" spans="1:38" x14ac:dyDescent="0.25">
      <c r="A21" s="4" t="s">
        <v>32</v>
      </c>
      <c r="B21" s="2">
        <v>598133.28471370449</v>
      </c>
      <c r="C21" s="2">
        <v>1494192.3191214874</v>
      </c>
      <c r="D21" s="2">
        <v>3144609.6396380737</v>
      </c>
      <c r="E21" s="2">
        <v>5898960.8548929589</v>
      </c>
      <c r="F21" s="2">
        <v>0</v>
      </c>
      <c r="G21" s="2">
        <f t="shared" si="0"/>
        <v>11135896.098366223</v>
      </c>
      <c r="H21" s="2">
        <v>420000.01026806101</v>
      </c>
      <c r="I21" s="2">
        <v>2196409.5844729035</v>
      </c>
      <c r="J21" s="2">
        <v>4996275.2061677091</v>
      </c>
      <c r="K21" s="2">
        <v>0</v>
      </c>
      <c r="L21" s="2">
        <f t="shared" si="1"/>
        <v>7612684.8009086736</v>
      </c>
      <c r="M21" s="2">
        <f t="shared" si="2"/>
        <v>18748580.899274897</v>
      </c>
      <c r="O21" s="2">
        <f>B21-'Dagens modell'!B21</f>
        <v>-2.1772121544927359E-3</v>
      </c>
      <c r="P21" s="2">
        <f>C21-'Dagens modell'!C21</f>
        <v>8.9651539456099272E-3</v>
      </c>
      <c r="Q21" s="2">
        <f>D21-'Dagens modell'!D21</f>
        <v>448378.61914444715</v>
      </c>
      <c r="R21" s="2">
        <f>E21-'Dagens modell'!E21</f>
        <v>709165.00101413764</v>
      </c>
      <c r="S21" s="2">
        <f>F21-'Dagens modell'!F21</f>
        <v>-1148033.8914117008</v>
      </c>
      <c r="T21" s="2">
        <f>G21-'Dagens modell'!G21</f>
        <v>9509.7355348225683</v>
      </c>
      <c r="U21" s="2">
        <f>H21-'Dagens modell'!H21</f>
        <v>1.0268061014357954E-2</v>
      </c>
      <c r="V21" s="2">
        <f>I21-'Dagens modell'!I21</f>
        <v>-1.0011717677116394E-7</v>
      </c>
      <c r="W21" s="2">
        <f>J21-'Dagens modell'!J21</f>
        <v>61035.093598864973</v>
      </c>
      <c r="X21" s="2">
        <f>K21-'Dagens modell'!K21</f>
        <v>-63153.185114422624</v>
      </c>
      <c r="Y21" s="2">
        <f>L21-'Dagens modell'!L21</f>
        <v>-2118.0812475970015</v>
      </c>
      <c r="Z21" s="2">
        <f>M21-'Dagens modell'!M21</f>
        <v>7391.6542872264981</v>
      </c>
      <c r="AB21" s="16" t="s">
        <v>92</v>
      </c>
      <c r="AC21" s="9">
        <f t="shared" si="3"/>
        <v>11.135896098366223</v>
      </c>
      <c r="AD21" s="10">
        <f t="shared" si="4"/>
        <v>7.6126848009086734</v>
      </c>
      <c r="AE21" s="11">
        <f t="shared" si="5"/>
        <v>18.748580899274895</v>
      </c>
      <c r="AF21" s="4"/>
      <c r="AG21" s="9">
        <f t="shared" si="6"/>
        <v>9.5097355348225682E-3</v>
      </c>
      <c r="AH21" s="10">
        <f t="shared" si="7"/>
        <v>-2.1180812475970015E-3</v>
      </c>
      <c r="AI21" s="17">
        <f t="shared" si="8"/>
        <v>7.3916542872255672E-3</v>
      </c>
      <c r="AK21" s="4">
        <f t="shared" si="9"/>
        <v>7.3916542872255672E-3</v>
      </c>
      <c r="AL21" s="24">
        <f>AK21/'Dagens modell'!M21*1000000</f>
        <v>3.944068965208526E-4</v>
      </c>
    </row>
    <row r="22" spans="1:38" x14ac:dyDescent="0.25">
      <c r="A22" s="4" t="s">
        <v>33</v>
      </c>
      <c r="B22" s="2">
        <v>139217.51004003835</v>
      </c>
      <c r="C22" s="2">
        <v>194575.41256373181</v>
      </c>
      <c r="D22" s="2">
        <v>1886765.7837828444</v>
      </c>
      <c r="E22" s="2">
        <v>959448.90751419659</v>
      </c>
      <c r="F22" s="2">
        <v>0</v>
      </c>
      <c r="G22" s="2">
        <f t="shared" si="0"/>
        <v>3180007.6139008114</v>
      </c>
      <c r="H22" s="2">
        <v>349999.99939937529</v>
      </c>
      <c r="I22" s="2">
        <v>136136.44580171994</v>
      </c>
      <c r="J22" s="2">
        <v>643976.19693683623</v>
      </c>
      <c r="K22" s="2">
        <v>0</v>
      </c>
      <c r="L22" s="2">
        <f t="shared" si="1"/>
        <v>1130112.6421379314</v>
      </c>
      <c r="M22" s="2">
        <f t="shared" si="2"/>
        <v>4310120.2560387431</v>
      </c>
      <c r="O22" s="2">
        <f>B22-'Dagens modell'!B22</f>
        <v>-5.0675336387939751E-4</v>
      </c>
      <c r="P22" s="2">
        <f>C22-'Dagens modell'!C22</f>
        <v>1.1674525158014148E-3</v>
      </c>
      <c r="Q22" s="2">
        <f>D22-'Dagens modell'!D22</f>
        <v>269027.17148666852</v>
      </c>
      <c r="R22" s="2">
        <f>E22-'Dagens modell'!E22</f>
        <v>117267.73924372578</v>
      </c>
      <c r="S22" s="2">
        <f>F22-'Dagens modell'!F22</f>
        <v>-329807.18373701954</v>
      </c>
      <c r="T22" s="2">
        <f>G22-'Dagens modell'!G22</f>
        <v>56487.727654073853</v>
      </c>
      <c r="U22" s="2">
        <f>H22-'Dagens modell'!H22</f>
        <v>-6.0062471311539412E-4</v>
      </c>
      <c r="V22" s="2">
        <f>I22-'Dagens modell'!I22</f>
        <v>-1.0000076144933701E-7</v>
      </c>
      <c r="W22" s="2">
        <f>J22-'Dagens modell'!J22</f>
        <v>7866.8899997664848</v>
      </c>
      <c r="X22" s="2">
        <f>K22-'Dagens modell'!K22</f>
        <v>-25123.384995302513</v>
      </c>
      <c r="Y22" s="2">
        <f>L22-'Dagens modell'!L22</f>
        <v>-17256.495596260764</v>
      </c>
      <c r="Z22" s="2">
        <f>M22-'Dagens modell'!M22</f>
        <v>39231.232057813555</v>
      </c>
      <c r="AB22" s="16" t="s">
        <v>93</v>
      </c>
      <c r="AC22" s="9">
        <f t="shared" si="3"/>
        <v>3.1800076139008113</v>
      </c>
      <c r="AD22" s="10">
        <f t="shared" si="4"/>
        <v>1.1301126421379315</v>
      </c>
      <c r="AE22" s="11">
        <f t="shared" si="5"/>
        <v>4.3101202560387426</v>
      </c>
      <c r="AF22" s="4"/>
      <c r="AG22" s="9">
        <f t="shared" si="6"/>
        <v>5.6487727654073852E-2</v>
      </c>
      <c r="AH22" s="10">
        <f t="shared" si="7"/>
        <v>-1.7256495596260763E-2</v>
      </c>
      <c r="AI22" s="17">
        <f t="shared" si="8"/>
        <v>3.9231232057813092E-2</v>
      </c>
      <c r="AK22" s="4">
        <f t="shared" si="9"/>
        <v>3.9231232057813092E-2</v>
      </c>
      <c r="AL22" s="24">
        <f>AK22/'Dagens modell'!M22*1000000</f>
        <v>9.1857296777159876E-3</v>
      </c>
    </row>
    <row r="23" spans="1:38" x14ac:dyDescent="0.25">
      <c r="A23" s="4" t="s">
        <v>34</v>
      </c>
      <c r="B23" s="2">
        <v>1005146.2887316509</v>
      </c>
      <c r="C23" s="2">
        <v>2727727.0100915604</v>
      </c>
      <c r="D23" s="2">
        <v>1886765.7837828444</v>
      </c>
      <c r="E23" s="2">
        <v>8490189.4490057081</v>
      </c>
      <c r="F23" s="2">
        <v>0</v>
      </c>
      <c r="G23" s="2">
        <f t="shared" si="0"/>
        <v>14109828.531611763</v>
      </c>
      <c r="H23" s="2">
        <v>429999.9950605944</v>
      </c>
      <c r="I23" s="2">
        <v>3161483.0965274503</v>
      </c>
      <c r="J23" s="2">
        <v>6637544.7219027914</v>
      </c>
      <c r="K23" s="2">
        <v>0</v>
      </c>
      <c r="L23" s="2">
        <f t="shared" si="1"/>
        <v>10229027.813490836</v>
      </c>
      <c r="M23" s="2">
        <f t="shared" si="2"/>
        <v>24338856.345102601</v>
      </c>
      <c r="O23" s="2">
        <f>B23-'Dagens modell'!B23</f>
        <v>-3.6587442737072706E-3</v>
      </c>
      <c r="P23" s="2">
        <f>C23-'Dagens modell'!C23</f>
        <v>1.6366362106055021E-2</v>
      </c>
      <c r="Q23" s="2">
        <f>D23-'Dagens modell'!D23</f>
        <v>269027.17148666852</v>
      </c>
      <c r="R23" s="2">
        <f>E23-'Dagens modell'!E23</f>
        <v>1136077.7675103238</v>
      </c>
      <c r="S23" s="2">
        <f>F23-'Dagens modell'!F23</f>
        <v>-1822716.569998092</v>
      </c>
      <c r="T23" s="2">
        <f>G23-'Dagens modell'!G23</f>
        <v>-417611.61829348281</v>
      </c>
      <c r="U23" s="2">
        <f>H23-'Dagens modell'!H23</f>
        <v>-4.9394055968150496E-3</v>
      </c>
      <c r="V23" s="2">
        <f>I23-'Dagens modell'!I23</f>
        <v>-1.0011717677116394E-7</v>
      </c>
      <c r="W23" s="2">
        <f>J23-'Dagens modell'!J23</f>
        <v>81085.037683250383</v>
      </c>
      <c r="X23" s="2">
        <f>K23-'Dagens modell'!K23</f>
        <v>0</v>
      </c>
      <c r="Y23" s="2">
        <f>L23-'Dagens modell'!L23</f>
        <v>81085.032743744552</v>
      </c>
      <c r="Z23" s="2">
        <f>M23-'Dagens modell'!M23</f>
        <v>-336526.58554973453</v>
      </c>
      <c r="AB23" s="16" t="s">
        <v>94</v>
      </c>
      <c r="AC23" s="9">
        <f t="shared" si="3"/>
        <v>14.109828531611763</v>
      </c>
      <c r="AD23" s="10">
        <f t="shared" si="4"/>
        <v>10.229027813490836</v>
      </c>
      <c r="AE23" s="11">
        <f t="shared" si="5"/>
        <v>24.338856345102599</v>
      </c>
      <c r="AF23" s="4"/>
      <c r="AG23" s="9">
        <f t="shared" si="6"/>
        <v>-0.41761161829348281</v>
      </c>
      <c r="AH23" s="10">
        <f t="shared" si="7"/>
        <v>8.1085032743744553E-2</v>
      </c>
      <c r="AI23" s="17">
        <f t="shared" si="8"/>
        <v>-0.33652658554973824</v>
      </c>
      <c r="AK23" s="4">
        <f t="shared" si="9"/>
        <v>0.33652658554973824</v>
      </c>
      <c r="AL23" s="24">
        <f>AK23/'Dagens modell'!M23*1000000</f>
        <v>1.3638150479589805E-2</v>
      </c>
    </row>
    <row r="24" spans="1:38" x14ac:dyDescent="0.25">
      <c r="A24" s="4" t="s">
        <v>35</v>
      </c>
      <c r="B24" s="2">
        <v>605515.61542688939</v>
      </c>
      <c r="C24" s="2">
        <v>422191.93292130483</v>
      </c>
      <c r="D24" s="2">
        <v>1257843.8558552293</v>
      </c>
      <c r="E24" s="2">
        <v>2498446.8372618067</v>
      </c>
      <c r="F24" s="2">
        <v>0</v>
      </c>
      <c r="G24" s="2">
        <f t="shared" si="0"/>
        <v>4783998.2414652295</v>
      </c>
      <c r="H24" s="2">
        <v>320000.00467598363</v>
      </c>
      <c r="I24" s="2">
        <v>498173.39014663844</v>
      </c>
      <c r="J24" s="2">
        <v>1993499.004925404</v>
      </c>
      <c r="K24" s="2">
        <v>0</v>
      </c>
      <c r="L24" s="2">
        <f t="shared" si="1"/>
        <v>2811672.3997480259</v>
      </c>
      <c r="M24" s="2">
        <f t="shared" si="2"/>
        <v>7595670.641213255</v>
      </c>
      <c r="O24" s="2">
        <f>B24-'Dagens modell'!B24</f>
        <v>-2.2040839539840817E-3</v>
      </c>
      <c r="P24" s="2">
        <f>C24-'Dagens modell'!C24</f>
        <v>2.5331516517326236E-3</v>
      </c>
      <c r="Q24" s="2">
        <f>D24-'Dagens modell'!D24</f>
        <v>179351.44765777863</v>
      </c>
      <c r="R24" s="2">
        <f>E24-'Dagens modell'!E24</f>
        <v>322813.55170138273</v>
      </c>
      <c r="S24" s="2">
        <f>F24-'Dagens modell'!F24</f>
        <v>-577972.06434268737</v>
      </c>
      <c r="T24" s="2">
        <f>G24-'Dagens modell'!G24</f>
        <v>-75807.064654458314</v>
      </c>
      <c r="U24" s="2">
        <f>H24-'Dagens modell'!H24</f>
        <v>4.6759836259298027E-3</v>
      </c>
      <c r="V24" s="2">
        <f>I24-'Dagens modell'!I24</f>
        <v>-1.0000076144933701E-7</v>
      </c>
      <c r="W24" s="2">
        <f>J24-'Dagens modell'!J24</f>
        <v>24352.821518852143</v>
      </c>
      <c r="X24" s="2">
        <f>K24-'Dagens modell'!K24</f>
        <v>-261934.04026935832</v>
      </c>
      <c r="Y24" s="2">
        <f>L24-'Dagens modell'!L24</f>
        <v>-237581.21407462237</v>
      </c>
      <c r="Z24" s="2">
        <f>M24-'Dagens modell'!M24</f>
        <v>-313388.27872908115</v>
      </c>
      <c r="AB24" s="16" t="s">
        <v>95</v>
      </c>
      <c r="AC24" s="9">
        <f t="shared" si="3"/>
        <v>4.7839982414652296</v>
      </c>
      <c r="AD24" s="10">
        <f t="shared" si="4"/>
        <v>2.811672399748026</v>
      </c>
      <c r="AE24" s="11">
        <f t="shared" si="5"/>
        <v>7.5956706412132551</v>
      </c>
      <c r="AF24" s="4"/>
      <c r="AG24" s="9">
        <f t="shared" si="6"/>
        <v>-7.5807064654458314E-2</v>
      </c>
      <c r="AH24" s="10">
        <f t="shared" si="7"/>
        <v>-0.23758121407462238</v>
      </c>
      <c r="AI24" s="17">
        <f t="shared" si="8"/>
        <v>-0.3133882787290807</v>
      </c>
      <c r="AK24" s="4">
        <f t="shared" si="9"/>
        <v>0.3133882787290807</v>
      </c>
      <c r="AL24" s="24">
        <f>AK24/'Dagens modell'!M24*1000000</f>
        <v>3.9623965619839586E-2</v>
      </c>
    </row>
    <row r="25" spans="1:38" x14ac:dyDescent="0.25">
      <c r="A25" s="4" t="s">
        <v>36</v>
      </c>
      <c r="B25" s="2">
        <v>329844.45828174066</v>
      </c>
      <c r="C25" s="2">
        <v>242301.45715483581</v>
      </c>
      <c r="D25" s="2">
        <v>1257843.8558552293</v>
      </c>
      <c r="E25" s="2">
        <v>1001799.8120641506</v>
      </c>
      <c r="F25" s="2">
        <v>0</v>
      </c>
      <c r="G25" s="2">
        <f t="shared" si="0"/>
        <v>2831789.5833559567</v>
      </c>
      <c r="H25" s="2">
        <v>329999.99590539938</v>
      </c>
      <c r="I25" s="2">
        <v>129637.46974585892</v>
      </c>
      <c r="J25" s="2">
        <v>1046758.5927225784</v>
      </c>
      <c r="K25" s="2">
        <v>0</v>
      </c>
      <c r="L25" s="2">
        <f t="shared" si="1"/>
        <v>1506396.0583738368</v>
      </c>
      <c r="M25" s="2">
        <f t="shared" si="2"/>
        <v>4338185.6417297935</v>
      </c>
      <c r="O25" s="2">
        <f>B25-'Dagens modell'!B25</f>
        <v>-1.2006376637145877E-3</v>
      </c>
      <c r="P25" s="2">
        <f>C25-'Dagens modell'!C25</f>
        <v>1.4538087416440248E-3</v>
      </c>
      <c r="Q25" s="2">
        <f>D25-'Dagens modell'!D25</f>
        <v>179351.44765777863</v>
      </c>
      <c r="R25" s="2">
        <f>E25-'Dagens modell'!E25</f>
        <v>126180.94392420095</v>
      </c>
      <c r="S25" s="2">
        <f>F25-'Dagens modell'!F25</f>
        <v>-320987.85669157241</v>
      </c>
      <c r="T25" s="2">
        <f>G25-'Dagens modell'!G25</f>
        <v>-15455.464856421109</v>
      </c>
      <c r="U25" s="2">
        <f>H25-'Dagens modell'!H25</f>
        <v>-4.0946006192825735E-3</v>
      </c>
      <c r="V25" s="2">
        <f>I25-'Dagens modell'!I25</f>
        <v>-1.0000076144933701E-7</v>
      </c>
      <c r="W25" s="2">
        <f>J25-'Dagens modell'!J25</f>
        <v>12787.32776836853</v>
      </c>
      <c r="X25" s="2">
        <f>K25-'Dagens modell'!K25</f>
        <v>0</v>
      </c>
      <c r="Y25" s="2">
        <f>L25-'Dagens modell'!L25</f>
        <v>12787.323673667852</v>
      </c>
      <c r="Z25" s="2">
        <f>M25-'Dagens modell'!M25</f>
        <v>-2668.1411827532575</v>
      </c>
      <c r="AB25" s="16" t="s">
        <v>96</v>
      </c>
      <c r="AC25" s="9">
        <f t="shared" si="3"/>
        <v>2.8317895833559565</v>
      </c>
      <c r="AD25" s="10">
        <f t="shared" si="4"/>
        <v>1.5063960583738367</v>
      </c>
      <c r="AE25" s="11">
        <f t="shared" si="5"/>
        <v>4.338185641729793</v>
      </c>
      <c r="AF25" s="4"/>
      <c r="AG25" s="9">
        <f t="shared" si="6"/>
        <v>-1.545546485642111E-2</v>
      </c>
      <c r="AH25" s="10">
        <f t="shared" si="7"/>
        <v>1.2787323673667852E-2</v>
      </c>
      <c r="AI25" s="17">
        <f t="shared" si="8"/>
        <v>-2.6681411827532576E-3</v>
      </c>
      <c r="AK25" s="4">
        <f t="shared" si="9"/>
        <v>2.6681411827532576E-3</v>
      </c>
      <c r="AL25" s="24">
        <f>AK25/'Dagens modell'!M25*1000000</f>
        <v>6.1465815624939962E-4</v>
      </c>
    </row>
    <row r="26" spans="1:38" x14ac:dyDescent="0.25">
      <c r="A26" s="4" t="s">
        <v>37</v>
      </c>
      <c r="B26" s="2">
        <v>403497.16929650126</v>
      </c>
      <c r="C26" s="2">
        <v>462575.50911377743</v>
      </c>
      <c r="D26" s="2">
        <v>1257843.8558552293</v>
      </c>
      <c r="E26" s="2">
        <v>2411753.5271036439</v>
      </c>
      <c r="F26" s="2">
        <v>0</v>
      </c>
      <c r="G26" s="2">
        <f t="shared" si="0"/>
        <v>4535670.0613691518</v>
      </c>
      <c r="H26" s="2">
        <v>300000.00118200772</v>
      </c>
      <c r="I26" s="2">
        <v>639000.82618416776</v>
      </c>
      <c r="J26" s="2">
        <v>1313736.4475767261</v>
      </c>
      <c r="K26" s="2">
        <v>0</v>
      </c>
      <c r="L26" s="2">
        <f t="shared" si="1"/>
        <v>2252737.2749429015</v>
      </c>
      <c r="M26" s="2">
        <f t="shared" si="2"/>
        <v>6788407.3363120537</v>
      </c>
      <c r="O26" s="2">
        <f>B26-'Dagens modell'!B26</f>
        <v>-1.468734466470778E-3</v>
      </c>
      <c r="P26" s="2">
        <f>C26-'Dagens modell'!C26</f>
        <v>2.7754530310630798E-3</v>
      </c>
      <c r="Q26" s="2">
        <f>D26-'Dagens modell'!D26</f>
        <v>179351.44765777863</v>
      </c>
      <c r="R26" s="2">
        <f>E26-'Dagens modell'!E26</f>
        <v>286664.83280364564</v>
      </c>
      <c r="S26" s="2">
        <f>F26-'Dagens modell'!F26</f>
        <v>-461449.10741807596</v>
      </c>
      <c r="T26" s="2">
        <f>G26-'Dagens modell'!G26</f>
        <v>4567.1743500670418</v>
      </c>
      <c r="U26" s="2">
        <f>H26-'Dagens modell'!H26</f>
        <v>1.1820077197626233E-3</v>
      </c>
      <c r="V26" s="2">
        <f>I26-'Dagens modell'!I26</f>
        <v>-1.0000076144933701E-7</v>
      </c>
      <c r="W26" s="2">
        <f>J26-'Dagens modell'!J26</f>
        <v>16048.761073670117</v>
      </c>
      <c r="X26" s="2">
        <f>K26-'Dagens modell'!K26</f>
        <v>-77797.002274139842</v>
      </c>
      <c r="Y26" s="2">
        <f>L26-'Dagens modell'!L26</f>
        <v>-61748.240018561948</v>
      </c>
      <c r="Z26" s="2">
        <f>M26-'Dagens modell'!M26</f>
        <v>-57181.065668494441</v>
      </c>
      <c r="AB26" s="16" t="s">
        <v>97</v>
      </c>
      <c r="AC26" s="9">
        <f t="shared" si="3"/>
        <v>4.5356700613691521</v>
      </c>
      <c r="AD26" s="10">
        <f t="shared" si="4"/>
        <v>2.2527372749429015</v>
      </c>
      <c r="AE26" s="11">
        <f t="shared" si="5"/>
        <v>6.7884073363120532</v>
      </c>
      <c r="AF26" s="4"/>
      <c r="AG26" s="9">
        <f t="shared" si="6"/>
        <v>4.5671743500670416E-3</v>
      </c>
      <c r="AH26" s="10">
        <f t="shared" si="7"/>
        <v>-6.1748240018561946E-2</v>
      </c>
      <c r="AI26" s="17">
        <f t="shared" si="8"/>
        <v>-5.7181065668494901E-2</v>
      </c>
      <c r="AK26" s="4">
        <f t="shared" si="9"/>
        <v>5.7181065668494901E-2</v>
      </c>
      <c r="AL26" s="24">
        <f>AK26/'Dagens modell'!M26*1000000</f>
        <v>8.3529803883551374E-3</v>
      </c>
    </row>
    <row r="27" spans="1:38" x14ac:dyDescent="0.25">
      <c r="A27" s="4" t="s">
        <v>38</v>
      </c>
      <c r="B27" s="2">
        <v>239289.73794910731</v>
      </c>
      <c r="C27" s="2">
        <v>895781.14463302935</v>
      </c>
      <c r="D27" s="2">
        <v>3773531.5675656889</v>
      </c>
      <c r="E27" s="2">
        <v>1922353.7795823391</v>
      </c>
      <c r="F27" s="2">
        <v>0</v>
      </c>
      <c r="G27" s="2">
        <f t="shared" si="0"/>
        <v>6830956.2297301646</v>
      </c>
      <c r="H27" s="2">
        <v>159999.99775932069</v>
      </c>
      <c r="I27" s="2">
        <v>230396.03085251598</v>
      </c>
      <c r="J27" s="2">
        <v>831210.00594967324</v>
      </c>
      <c r="K27" s="2">
        <v>0</v>
      </c>
      <c r="L27" s="2">
        <f t="shared" si="1"/>
        <v>1221606.03456151</v>
      </c>
      <c r="M27" s="2">
        <f t="shared" si="2"/>
        <v>8052562.2642916748</v>
      </c>
      <c r="O27" s="2">
        <f>B27-'Dagens modell'!B27</f>
        <v>-8.7101745884865522E-4</v>
      </c>
      <c r="P27" s="2">
        <f>C27-'Dagens modell'!C27</f>
        <v>5.3746869089081883E-3</v>
      </c>
      <c r="Q27" s="2">
        <f>D27-'Dagens modell'!D27</f>
        <v>538054.34297333751</v>
      </c>
      <c r="R27" s="2">
        <f>E27-'Dagens modell'!E27</f>
        <v>211242.72409561463</v>
      </c>
      <c r="S27" s="2">
        <f>F27-'Dagens modell'!F27</f>
        <v>-503177.55012598669</v>
      </c>
      <c r="T27" s="2">
        <f>G27-'Dagens modell'!G27</f>
        <v>246119.52144663502</v>
      </c>
      <c r="U27" s="2">
        <f>H27-'Dagens modell'!H27</f>
        <v>-2.2406793141271919E-3</v>
      </c>
      <c r="V27" s="2">
        <f>I27-'Dagens modell'!I27</f>
        <v>-1.0000076144933701E-7</v>
      </c>
      <c r="W27" s="2">
        <f>J27-'Dagens modell'!J27</f>
        <v>10154.160533596063</v>
      </c>
      <c r="X27" s="2">
        <f>K27-'Dagens modell'!K27</f>
        <v>-25123.384995296998</v>
      </c>
      <c r="Y27" s="2">
        <f>L27-'Dagens modell'!L27</f>
        <v>-14969.226702480344</v>
      </c>
      <c r="Z27" s="2">
        <f>M27-'Dagens modell'!M27</f>
        <v>231150.29474415537</v>
      </c>
      <c r="AB27" s="16" t="s">
        <v>98</v>
      </c>
      <c r="AC27" s="9">
        <f t="shared" si="3"/>
        <v>6.8309562297301643</v>
      </c>
      <c r="AD27" s="10">
        <f t="shared" si="4"/>
        <v>1.2216060345615101</v>
      </c>
      <c r="AE27" s="11">
        <f t="shared" si="5"/>
        <v>8.0525622642916748</v>
      </c>
      <c r="AF27" s="4"/>
      <c r="AG27" s="9">
        <f t="shared" si="6"/>
        <v>0.24611952144663501</v>
      </c>
      <c r="AH27" s="10">
        <f t="shared" si="7"/>
        <v>-1.4969226702480343E-2</v>
      </c>
      <c r="AI27" s="17">
        <f t="shared" si="8"/>
        <v>0.23115029474415466</v>
      </c>
      <c r="AK27" s="4">
        <f t="shared" si="9"/>
        <v>0.23115029474415466</v>
      </c>
      <c r="AL27" s="24">
        <f>AK27/'Dagens modell'!M27*1000000</f>
        <v>2.9553525072471928E-2</v>
      </c>
    </row>
    <row r="28" spans="1:38" x14ac:dyDescent="0.25">
      <c r="A28" s="4" t="s">
        <v>39</v>
      </c>
      <c r="B28" s="2">
        <v>544583.07896958222</v>
      </c>
      <c r="C28" s="2">
        <v>1207836.0515748633</v>
      </c>
      <c r="D28" s="2">
        <v>1257843.8558552293</v>
      </c>
      <c r="E28" s="2">
        <v>2575131.9715940398</v>
      </c>
      <c r="F28" s="2">
        <v>0</v>
      </c>
      <c r="G28" s="2">
        <f t="shared" si="0"/>
        <v>5585394.9579937141</v>
      </c>
      <c r="H28" s="2">
        <v>329999.99862585921</v>
      </c>
      <c r="I28" s="2">
        <v>643691.81641997723</v>
      </c>
      <c r="J28" s="2">
        <v>1788985.8401731027</v>
      </c>
      <c r="K28" s="2">
        <v>0</v>
      </c>
      <c r="L28" s="2">
        <f t="shared" si="1"/>
        <v>2762677.6552189393</v>
      </c>
      <c r="M28" s="2">
        <f t="shared" si="2"/>
        <v>8348072.6132126534</v>
      </c>
      <c r="O28" s="2">
        <f>B28-'Dagens modell'!B28</f>
        <v>-1.9822887843474746E-3</v>
      </c>
      <c r="P28" s="2">
        <f>C28-'Dagens modell'!C28</f>
        <v>7.2470162995159626E-3</v>
      </c>
      <c r="Q28" s="2">
        <f>D28-'Dagens modell'!D28</f>
        <v>179351.44765777863</v>
      </c>
      <c r="R28" s="2">
        <f>E28-'Dagens modell'!E28</f>
        <v>328420.84385867044</v>
      </c>
      <c r="S28" s="2">
        <f>F28-'Dagens modell'!F28</f>
        <v>-571295.32879472873</v>
      </c>
      <c r="T28" s="2">
        <f>G28-'Dagens modell'!G28</f>
        <v>-63523.032013552263</v>
      </c>
      <c r="U28" s="2">
        <f>H28-'Dagens modell'!H28</f>
        <v>-1.3741407892666757E-3</v>
      </c>
      <c r="V28" s="2">
        <f>I28-'Dagens modell'!I28</f>
        <v>-1.0000076144933701E-7</v>
      </c>
      <c r="W28" s="2">
        <f>J28-'Dagens modell'!J28</f>
        <v>21854.464315180201</v>
      </c>
      <c r="X28" s="2">
        <f>K28-'Dagens modell'!K28</f>
        <v>-4412.4496149763636</v>
      </c>
      <c r="Y28" s="2">
        <f>L28-'Dagens modell'!L28</f>
        <v>17442.013325963169</v>
      </c>
      <c r="Z28" s="2">
        <f>M28-'Dagens modell'!M28</f>
        <v>-46081.018687590025</v>
      </c>
      <c r="AB28" s="16" t="s">
        <v>99</v>
      </c>
      <c r="AC28" s="9">
        <f t="shared" si="3"/>
        <v>5.5853949579937145</v>
      </c>
      <c r="AD28" s="10">
        <f t="shared" si="4"/>
        <v>2.7626776552189392</v>
      </c>
      <c r="AE28" s="11">
        <f t="shared" si="5"/>
        <v>8.3480726132126541</v>
      </c>
      <c r="AF28" s="4"/>
      <c r="AG28" s="9">
        <f t="shared" si="6"/>
        <v>-6.3523032013552264E-2</v>
      </c>
      <c r="AH28" s="10">
        <f t="shared" si="7"/>
        <v>1.7442013325963169E-2</v>
      </c>
      <c r="AI28" s="17">
        <f t="shared" si="8"/>
        <v>-4.6081018687589098E-2</v>
      </c>
      <c r="AK28" s="4">
        <f t="shared" si="9"/>
        <v>4.6081018687589098E-2</v>
      </c>
      <c r="AL28" s="24">
        <f>AK28/'Dagens modell'!M28*1000000</f>
        <v>5.4896563380097928E-3</v>
      </c>
    </row>
    <row r="29" spans="1:38" x14ac:dyDescent="0.25">
      <c r="A29" s="4" t="s">
        <v>40</v>
      </c>
      <c r="B29" s="2">
        <v>383619.11209554551</v>
      </c>
      <c r="C29" s="2">
        <v>187232.9441651004</v>
      </c>
      <c r="D29" s="2">
        <v>1257843.8558552293</v>
      </c>
      <c r="E29" s="2">
        <v>912266.59659119661</v>
      </c>
      <c r="F29" s="2">
        <v>0</v>
      </c>
      <c r="G29" s="2">
        <f t="shared" si="0"/>
        <v>2740962.5087070717</v>
      </c>
      <c r="H29" s="2">
        <v>310000.01072610798</v>
      </c>
      <c r="I29" s="2">
        <v>60640.821694161677</v>
      </c>
      <c r="J29" s="2">
        <v>658046.04116561904</v>
      </c>
      <c r="K29" s="2">
        <v>0</v>
      </c>
      <c r="L29" s="2">
        <f t="shared" si="1"/>
        <v>1028686.8735858887</v>
      </c>
      <c r="M29" s="2">
        <f t="shared" si="2"/>
        <v>3769649.3822929603</v>
      </c>
      <c r="O29" s="2">
        <f>B29-'Dagens modell'!B29</f>
        <v>-1.3963780947960913E-3</v>
      </c>
      <c r="P29" s="2">
        <f>C29-'Dagens modell'!C29</f>
        <v>1.1233976692892611E-3</v>
      </c>
      <c r="Q29" s="2">
        <f>D29-'Dagens modell'!D29</f>
        <v>179351.44765777863</v>
      </c>
      <c r="R29" s="2">
        <f>E29-'Dagens modell'!E29</f>
        <v>114241.75578093773</v>
      </c>
      <c r="S29" s="2">
        <f>F29-'Dagens modell'!F29</f>
        <v>-291325.02184507769</v>
      </c>
      <c r="T29" s="2">
        <f>G29-'Dagens modell'!G29</f>
        <v>2268.1813206584193</v>
      </c>
      <c r="U29" s="2">
        <f>H29-'Dagens modell'!H29</f>
        <v>1.072610798291862E-2</v>
      </c>
      <c r="V29" s="2">
        <f>I29-'Dagens modell'!I29</f>
        <v>-1.0000076144933701E-7</v>
      </c>
      <c r="W29" s="2">
        <f>J29-'Dagens modell'!J29</f>
        <v>8038.7688943406101</v>
      </c>
      <c r="X29" s="2">
        <f>K29-'Dagens modell'!K29</f>
        <v>-17208.553498429323</v>
      </c>
      <c r="Y29" s="2">
        <f>L29-'Dagens modell'!L29</f>
        <v>-9169.7738780808868</v>
      </c>
      <c r="Z29" s="2">
        <f>M29-'Dagens modell'!M29</f>
        <v>-6901.5925574223511</v>
      </c>
      <c r="AB29" s="16" t="s">
        <v>100</v>
      </c>
      <c r="AC29" s="9">
        <f t="shared" si="3"/>
        <v>2.7409625087070717</v>
      </c>
      <c r="AD29" s="10">
        <f t="shared" si="4"/>
        <v>1.0286868735858887</v>
      </c>
      <c r="AE29" s="11">
        <f t="shared" si="5"/>
        <v>3.7696493822929602</v>
      </c>
      <c r="AF29" s="4"/>
      <c r="AG29" s="9">
        <f t="shared" si="6"/>
        <v>2.2681813206584193E-3</v>
      </c>
      <c r="AH29" s="10">
        <f t="shared" si="7"/>
        <v>-9.1697738780808866E-3</v>
      </c>
      <c r="AI29" s="17">
        <f t="shared" si="8"/>
        <v>-6.9015925574224674E-3</v>
      </c>
      <c r="AK29" s="4">
        <f t="shared" si="9"/>
        <v>6.9015925574224674E-3</v>
      </c>
      <c r="AL29" s="24">
        <f>AK29/'Dagens modell'!M29*1000000</f>
        <v>1.8274856087957057E-3</v>
      </c>
    </row>
    <row r="30" spans="1:38" x14ac:dyDescent="0.25">
      <c r="A30" s="4" t="s">
        <v>41</v>
      </c>
      <c r="B30" s="2">
        <v>1004648.8101887916</v>
      </c>
      <c r="C30" s="2">
        <v>1152767.538585128</v>
      </c>
      <c r="D30" s="2">
        <v>2515687.7117104586</v>
      </c>
      <c r="E30" s="2">
        <v>3777256.9098892095</v>
      </c>
      <c r="F30" s="2">
        <v>0</v>
      </c>
      <c r="G30" s="2">
        <f t="shared" si="0"/>
        <v>8450360.9703735877</v>
      </c>
      <c r="H30" s="2">
        <v>359999.99334925099</v>
      </c>
      <c r="I30" s="2">
        <v>330519.35369807377</v>
      </c>
      <c r="J30" s="2">
        <v>2665444.5356840533</v>
      </c>
      <c r="K30" s="2">
        <v>0</v>
      </c>
      <c r="L30" s="2">
        <f t="shared" si="1"/>
        <v>3355963.8827313781</v>
      </c>
      <c r="M30" s="2">
        <f t="shared" si="2"/>
        <v>11806324.853104966</v>
      </c>
      <c r="O30" s="2">
        <f>B30-'Dagens modell'!B30</f>
        <v>-3.6569335497915745E-3</v>
      </c>
      <c r="P30" s="2">
        <f>C30-'Dagens modell'!C30</f>
        <v>6.9166054017841816E-3</v>
      </c>
      <c r="Q30" s="2">
        <f>D30-'Dagens modell'!D30</f>
        <v>358702.89531555772</v>
      </c>
      <c r="R30" s="2">
        <f>E30-'Dagens modell'!E30</f>
        <v>514607.6788173099</v>
      </c>
      <c r="S30" s="2">
        <f>F30-'Dagens modell'!F30</f>
        <v>-980653.19440582267</v>
      </c>
      <c r="T30" s="2">
        <f>G30-'Dagens modell'!G30</f>
        <v>-107342.61701328307</v>
      </c>
      <c r="U30" s="2">
        <f>H30-'Dagens modell'!H30</f>
        <v>-6.6507490118965507E-3</v>
      </c>
      <c r="V30" s="2">
        <f>I30-'Dagens modell'!I30</f>
        <v>-1.0000076144933701E-7</v>
      </c>
      <c r="W30" s="2">
        <f>J30-'Dagens modell'!J30</f>
        <v>32561.388235226274</v>
      </c>
      <c r="X30" s="2">
        <f>K30-'Dagens modell'!K30</f>
        <v>-128402.28379596713</v>
      </c>
      <c r="Y30" s="2">
        <f>L30-'Dagens modell'!L30</f>
        <v>-95840.902211590204</v>
      </c>
      <c r="Z30" s="2">
        <f>M30-'Dagens modell'!M30</f>
        <v>-203183.51922487281</v>
      </c>
      <c r="AB30" s="16" t="s">
        <v>101</v>
      </c>
      <c r="AC30" s="9">
        <f t="shared" si="3"/>
        <v>8.4503609703735876</v>
      </c>
      <c r="AD30" s="10">
        <f t="shared" si="4"/>
        <v>3.3559638827313782</v>
      </c>
      <c r="AE30" s="11">
        <f t="shared" si="5"/>
        <v>11.806324853104966</v>
      </c>
      <c r="AF30" s="4"/>
      <c r="AG30" s="9">
        <f t="shared" si="6"/>
        <v>-0.10734261701328307</v>
      </c>
      <c r="AH30" s="10">
        <f t="shared" si="7"/>
        <v>-9.5840902211590209E-2</v>
      </c>
      <c r="AI30" s="17">
        <f t="shared" si="8"/>
        <v>-0.20318351922487327</v>
      </c>
      <c r="AK30" s="4">
        <f t="shared" si="9"/>
        <v>0.20318351922487327</v>
      </c>
      <c r="AL30" s="24">
        <f>AK30/'Dagens modell'!M30*1000000</f>
        <v>1.6918554275961239E-2</v>
      </c>
    </row>
    <row r="31" spans="1:38" x14ac:dyDescent="0.25">
      <c r="A31" s="4" t="s">
        <v>42</v>
      </c>
      <c r="B31" s="2">
        <v>353371.85827309452</v>
      </c>
      <c r="C31" s="2">
        <v>400164.52772541065</v>
      </c>
      <c r="D31" s="2">
        <v>2515687.7117104586</v>
      </c>
      <c r="E31" s="2">
        <v>2020217.0261494021</v>
      </c>
      <c r="F31" s="2">
        <v>0</v>
      </c>
      <c r="G31" s="2">
        <f t="shared" si="0"/>
        <v>5289441.1238583662</v>
      </c>
      <c r="H31" s="2">
        <v>340000.00816995953</v>
      </c>
      <c r="I31" s="2">
        <v>201565.98669493708</v>
      </c>
      <c r="J31" s="2">
        <v>1275975.0341779785</v>
      </c>
      <c r="K31" s="2">
        <v>0</v>
      </c>
      <c r="L31" s="2">
        <f t="shared" si="1"/>
        <v>1817541.0290428752</v>
      </c>
      <c r="M31" s="2">
        <f t="shared" si="2"/>
        <v>7106982.1529012416</v>
      </c>
      <c r="O31" s="2">
        <f>B31-'Dagens modell'!B31</f>
        <v>-1.2862776638939977E-3</v>
      </c>
      <c r="P31" s="2">
        <f>C31-'Dagens modell'!C31</f>
        <v>2.4009871995076537E-3</v>
      </c>
      <c r="Q31" s="2">
        <f>D31-'Dagens modell'!D31</f>
        <v>358702.89531555772</v>
      </c>
      <c r="R31" s="2">
        <f>E31-'Dagens modell'!E31</f>
        <v>251812.4914159188</v>
      </c>
      <c r="S31" s="2">
        <f>F31-'Dagens modell'!F31</f>
        <v>-551178.76866795064</v>
      </c>
      <c r="T31" s="2">
        <f>G31-'Dagens modell'!G31</f>
        <v>59336.619178235531</v>
      </c>
      <c r="U31" s="2">
        <f>H31-'Dagens modell'!H31</f>
        <v>8.169959532096982E-3</v>
      </c>
      <c r="V31" s="2">
        <f>I31-'Dagens modell'!I31</f>
        <v>-1.0000076144933701E-7</v>
      </c>
      <c r="W31" s="2">
        <f>J31-'Dagens modell'!J31</f>
        <v>15587.463145490736</v>
      </c>
      <c r="X31" s="2">
        <f>K31-'Dagens modell'!K31</f>
        <v>0</v>
      </c>
      <c r="Y31" s="2">
        <f>L31-'Dagens modell'!L31</f>
        <v>15587.471315350151</v>
      </c>
      <c r="Z31" s="2">
        <f>M31-'Dagens modell'!M31</f>
        <v>74924.090493585914</v>
      </c>
      <c r="AB31" s="16" t="s">
        <v>102</v>
      </c>
      <c r="AC31" s="9">
        <f t="shared" si="3"/>
        <v>5.2894411238583663</v>
      </c>
      <c r="AD31" s="10">
        <f t="shared" si="4"/>
        <v>1.8175410290428751</v>
      </c>
      <c r="AE31" s="11">
        <f t="shared" si="5"/>
        <v>7.1069821529012414</v>
      </c>
      <c r="AF31" s="4"/>
      <c r="AG31" s="9">
        <f t="shared" si="6"/>
        <v>5.9336619178235531E-2</v>
      </c>
      <c r="AH31" s="10">
        <f t="shared" si="7"/>
        <v>1.5587471315350151E-2</v>
      </c>
      <c r="AI31" s="17">
        <f t="shared" si="8"/>
        <v>7.4924090493585685E-2</v>
      </c>
      <c r="AK31" s="4">
        <f t="shared" si="9"/>
        <v>7.4924090493585685E-2</v>
      </c>
      <c r="AL31" s="24">
        <f>AK31/'Dagens modell'!M31*1000000</f>
        <v>1.0654646168824857E-2</v>
      </c>
    </row>
    <row r="32" spans="1:38" x14ac:dyDescent="0.25">
      <c r="A32" s="4" t="s">
        <v>43</v>
      </c>
      <c r="B32" s="2">
        <v>1232283.8308434677</v>
      </c>
      <c r="C32" s="2">
        <v>3671234.1993156937</v>
      </c>
      <c r="D32" s="2">
        <v>3773531.5675656889</v>
      </c>
      <c r="E32" s="2">
        <v>6717948.1278606188</v>
      </c>
      <c r="F32" s="2">
        <v>0</v>
      </c>
      <c r="G32" s="2">
        <f t="shared" si="0"/>
        <v>15394997.72558547</v>
      </c>
      <c r="H32" s="2">
        <v>399999.99117986049</v>
      </c>
      <c r="I32" s="2">
        <v>716402.16507502366</v>
      </c>
      <c r="J32" s="2">
        <v>5064072.089780611</v>
      </c>
      <c r="K32" s="2">
        <v>0</v>
      </c>
      <c r="L32" s="2">
        <f t="shared" si="1"/>
        <v>6180474.2460354948</v>
      </c>
      <c r="M32" s="2">
        <f t="shared" si="2"/>
        <v>21575471.971620966</v>
      </c>
      <c r="O32" s="2">
        <f>B32-'Dagens modell'!B32</f>
        <v>-4.4855275191366673E-3</v>
      </c>
      <c r="P32" s="2">
        <f>C32-'Dagens modell'!C32</f>
        <v>2.2027404978871346E-2</v>
      </c>
      <c r="Q32" s="2">
        <f>D32-'Dagens modell'!D32</f>
        <v>538054.34297333751</v>
      </c>
      <c r="R32" s="2">
        <f>E32-'Dagens modell'!E32</f>
        <v>850212.5813141996</v>
      </c>
      <c r="S32" s="2">
        <f>F32-'Dagens modell'!F32</f>
        <v>-1469695.2356871534</v>
      </c>
      <c r="T32" s="2">
        <f>G32-'Dagens modell'!G32</f>
        <v>-81428.293857738376</v>
      </c>
      <c r="U32" s="2">
        <f>H32-'Dagens modell'!H32</f>
        <v>-8.8201395119540393E-3</v>
      </c>
      <c r="V32" s="2">
        <f>I32-'Dagens modell'!I32</f>
        <v>-1.0000076144933701E-7</v>
      </c>
      <c r="W32" s="2">
        <f>J32-'Dagens modell'!J32</f>
        <v>61863.308412156068</v>
      </c>
      <c r="X32" s="2">
        <f>K32-'Dagens modell'!K32</f>
        <v>0</v>
      </c>
      <c r="Y32" s="2">
        <f>L32-'Dagens modell'!L32</f>
        <v>61863.299591916613</v>
      </c>
      <c r="Z32" s="2">
        <f>M32-'Dagens modell'!M32</f>
        <v>-19564.994265820831</v>
      </c>
      <c r="AB32" s="16" t="s">
        <v>103</v>
      </c>
      <c r="AC32" s="9">
        <f t="shared" si="3"/>
        <v>15.394997725585471</v>
      </c>
      <c r="AD32" s="10">
        <f t="shared" si="4"/>
        <v>6.1804742460354944</v>
      </c>
      <c r="AE32" s="11">
        <f t="shared" si="5"/>
        <v>21.575471971620964</v>
      </c>
      <c r="AF32" s="4"/>
      <c r="AG32" s="9">
        <f t="shared" si="6"/>
        <v>-8.1428293857738379E-2</v>
      </c>
      <c r="AH32" s="10">
        <f t="shared" si="7"/>
        <v>6.1863299591916616E-2</v>
      </c>
      <c r="AI32" s="17">
        <f t="shared" si="8"/>
        <v>-1.9564994265821763E-2</v>
      </c>
      <c r="AK32" s="4">
        <f t="shared" si="9"/>
        <v>1.9564994265821763E-2</v>
      </c>
      <c r="AL32" s="24">
        <f>AK32/'Dagens modell'!M32*1000000</f>
        <v>9.0599494211230855E-4</v>
      </c>
    </row>
    <row r="33" spans="1:38" x14ac:dyDescent="0.25">
      <c r="A33" s="4" t="s">
        <v>44</v>
      </c>
      <c r="B33" s="2">
        <v>717331.60515634529</v>
      </c>
      <c r="C33" s="2">
        <v>1776877.3524687958</v>
      </c>
      <c r="D33" s="2">
        <v>2515687.7117104586</v>
      </c>
      <c r="E33" s="2">
        <v>2481532.9897222794</v>
      </c>
      <c r="F33" s="2">
        <v>0</v>
      </c>
      <c r="G33" s="2">
        <f t="shared" si="0"/>
        <v>7491429.6590578798</v>
      </c>
      <c r="H33" s="2">
        <v>459999.99894132838</v>
      </c>
      <c r="I33" s="2">
        <v>361401.70608381927</v>
      </c>
      <c r="J33" s="2">
        <v>1076764.9149770592</v>
      </c>
      <c r="K33" s="2">
        <v>0</v>
      </c>
      <c r="L33" s="2">
        <f t="shared" si="1"/>
        <v>1898166.6200022069</v>
      </c>
      <c r="M33" s="2">
        <f t="shared" si="2"/>
        <v>9389596.2790600862</v>
      </c>
      <c r="O33" s="2">
        <f>B33-'Dagens modell'!B33</f>
        <v>-2.6110954349860549E-3</v>
      </c>
      <c r="P33" s="2">
        <f>C33-'Dagens modell'!C33</f>
        <v>1.066126418299973E-2</v>
      </c>
      <c r="Q33" s="2">
        <f>D33-'Dagens modell'!D33</f>
        <v>358702.89531555772</v>
      </c>
      <c r="R33" s="2">
        <f>E33-'Dagens modell'!E33</f>
        <v>279581.09264302999</v>
      </c>
      <c r="S33" s="2">
        <f>F33-'Dagens modell'!F33</f>
        <v>-498555.01219143043</v>
      </c>
      <c r="T33" s="2">
        <f>G33-'Dagens modell'!G33</f>
        <v>139728.98381732684</v>
      </c>
      <c r="U33" s="2">
        <f>H33-'Dagens modell'!H33</f>
        <v>-1.058671623468399E-3</v>
      </c>
      <c r="V33" s="2">
        <f>I33-'Dagens modell'!I33</f>
        <v>-1.0000076144933701E-7</v>
      </c>
      <c r="W33" s="2">
        <f>J33-'Dagens modell'!J33</f>
        <v>13153.88857852947</v>
      </c>
      <c r="X33" s="2">
        <f>K33-'Dagens modell'!K33</f>
        <v>-5515.5620187218337</v>
      </c>
      <c r="Y33" s="2">
        <f>L33-'Dagens modell'!L33</f>
        <v>7638.3255010358989</v>
      </c>
      <c r="Z33" s="2">
        <f>M33-'Dagens modell'!M33</f>
        <v>147367.3093183618</v>
      </c>
      <c r="AB33" s="16" t="s">
        <v>104</v>
      </c>
      <c r="AC33" s="9">
        <f t="shared" si="3"/>
        <v>7.4914296590578795</v>
      </c>
      <c r="AD33" s="10">
        <f t="shared" si="4"/>
        <v>1.8981666200022069</v>
      </c>
      <c r="AE33" s="11">
        <f t="shared" si="5"/>
        <v>9.3895962790600862</v>
      </c>
      <c r="AF33" s="4"/>
      <c r="AG33" s="9">
        <f t="shared" si="6"/>
        <v>0.13972898381732685</v>
      </c>
      <c r="AH33" s="10">
        <f t="shared" si="7"/>
        <v>7.638325501035899E-3</v>
      </c>
      <c r="AI33" s="17">
        <f t="shared" si="8"/>
        <v>0.14736730931836275</v>
      </c>
      <c r="AK33" s="4">
        <f t="shared" si="9"/>
        <v>0.14736730931836275</v>
      </c>
      <c r="AL33" s="24">
        <f>AK33/'Dagens modell'!M33*1000000</f>
        <v>1.5944996580460283E-2</v>
      </c>
    </row>
    <row r="34" spans="1:38" x14ac:dyDescent="0.25">
      <c r="A34" s="4" t="s">
        <v>45</v>
      </c>
      <c r="B34" s="2">
        <v>97176.500279901593</v>
      </c>
      <c r="C34" s="2">
        <v>381808.35672883218</v>
      </c>
      <c r="D34" s="2">
        <v>1886765.7837828444</v>
      </c>
      <c r="E34" s="2">
        <v>1743911.7937608066</v>
      </c>
      <c r="F34" s="2">
        <v>0</v>
      </c>
      <c r="G34" s="2">
        <f t="shared" si="0"/>
        <v>4109662.4345523845</v>
      </c>
      <c r="H34" s="2">
        <v>319999.99551864137</v>
      </c>
      <c r="I34" s="2">
        <v>77792.254743839963</v>
      </c>
      <c r="J34" s="2">
        <v>1515201.5305462473</v>
      </c>
      <c r="K34" s="2">
        <v>0</v>
      </c>
      <c r="L34" s="2">
        <f t="shared" si="1"/>
        <v>1912993.7808087287</v>
      </c>
      <c r="M34" s="2">
        <f t="shared" si="2"/>
        <v>6022656.2153611127</v>
      </c>
      <c r="O34" s="2">
        <f>B34-'Dagens modell'!B34</f>
        <v>-3.5372360434848815E-4</v>
      </c>
      <c r="P34" s="2">
        <f>C34-'Dagens modell'!C34</f>
        <v>2.2908501559868455E-3</v>
      </c>
      <c r="Q34" s="2">
        <f>D34-'Dagens modell'!D34</f>
        <v>269027.17148666852</v>
      </c>
      <c r="R34" s="2">
        <f>E34-'Dagens modell'!E34</f>
        <v>214317.4502146428</v>
      </c>
      <c r="S34" s="2">
        <f>F34-'Dagens modell'!F34</f>
        <v>-455838.86175634095</v>
      </c>
      <c r="T34" s="2">
        <f>G34-'Dagens modell'!G34</f>
        <v>27505.761882096529</v>
      </c>
      <c r="U34" s="2">
        <f>H34-'Dagens modell'!H34</f>
        <v>-4.4813586282543838E-3</v>
      </c>
      <c r="V34" s="2">
        <f>I34-'Dagens modell'!I34</f>
        <v>-1.0000076144933701E-7</v>
      </c>
      <c r="W34" s="2">
        <f>J34-'Dagens modell'!J34</f>
        <v>18509.882546876557</v>
      </c>
      <c r="X34" s="2">
        <f>K34-'Dagens modell'!K34</f>
        <v>-98894.02699577251</v>
      </c>
      <c r="Y34" s="2">
        <f>L34-'Dagens modell'!L34</f>
        <v>-80384.14893035451</v>
      </c>
      <c r="Z34" s="2">
        <f>M34-'Dagens modell'!M34</f>
        <v>-52878.387048258446</v>
      </c>
      <c r="AB34" s="16" t="s">
        <v>105</v>
      </c>
      <c r="AC34" s="9">
        <f t="shared" si="3"/>
        <v>4.1096624345523844</v>
      </c>
      <c r="AD34" s="10">
        <f t="shared" si="4"/>
        <v>1.9129937808087287</v>
      </c>
      <c r="AE34" s="11">
        <f t="shared" si="5"/>
        <v>6.0226562153611134</v>
      </c>
      <c r="AF34" s="4"/>
      <c r="AG34" s="9">
        <f t="shared" si="6"/>
        <v>2.7505761882096528E-2</v>
      </c>
      <c r="AH34" s="10">
        <f t="shared" si="7"/>
        <v>-8.0384148930354504E-2</v>
      </c>
      <c r="AI34" s="17">
        <f t="shared" si="8"/>
        <v>-5.287838704825798E-2</v>
      </c>
      <c r="AK34" s="4">
        <f t="shared" si="9"/>
        <v>5.287838704825798E-2</v>
      </c>
      <c r="AL34" s="24">
        <f>AK34/'Dagens modell'!M34*1000000</f>
        <v>8.7034953314705892E-3</v>
      </c>
    </row>
    <row r="35" spans="1:38" x14ac:dyDescent="0.25">
      <c r="A35" s="4" t="s">
        <v>46</v>
      </c>
      <c r="B35" s="2">
        <v>1494934.0261159798</v>
      </c>
      <c r="C35" s="2">
        <v>1049972.9810042884</v>
      </c>
      <c r="D35" s="2">
        <v>1257843.8558552293</v>
      </c>
      <c r="E35" s="2">
        <v>5066823.3199787475</v>
      </c>
      <c r="F35" s="2">
        <v>0</v>
      </c>
      <c r="G35" s="2">
        <f t="shared" si="0"/>
        <v>8869574.1829542443</v>
      </c>
      <c r="H35" s="2">
        <v>429999.9950605944</v>
      </c>
      <c r="I35" s="2">
        <v>1751351.8858504822</v>
      </c>
      <c r="J35" s="2">
        <v>4437801.1239663977</v>
      </c>
      <c r="K35" s="2">
        <v>0</v>
      </c>
      <c r="L35" s="2">
        <f t="shared" si="1"/>
        <v>6619153.0048774742</v>
      </c>
      <c r="M35" s="2">
        <f t="shared" si="2"/>
        <v>15488727.187831718</v>
      </c>
      <c r="O35" s="2">
        <f>B35-'Dagens modell'!B35</f>
        <v>-5.4415774066001177E-3</v>
      </c>
      <c r="P35" s="2">
        <f>C35-'Dagens modell'!C35</f>
        <v>6.2998379580676556E-3</v>
      </c>
      <c r="Q35" s="2">
        <f>D35-'Dagens modell'!D35</f>
        <v>179351.44765777863</v>
      </c>
      <c r="R35" s="2">
        <f>E35-'Dagens modell'!E35</f>
        <v>590392.27650282905</v>
      </c>
      <c r="S35" s="2">
        <f>F35-'Dagens modell'!F35</f>
        <v>-801425.58319496387</v>
      </c>
      <c r="T35" s="2">
        <f>G35-'Dagens modell'!G35</f>
        <v>-31681.858176097274</v>
      </c>
      <c r="U35" s="2">
        <f>H35-'Dagens modell'!H35</f>
        <v>-4.9394055968150496E-3</v>
      </c>
      <c r="V35" s="2">
        <f>I35-'Dagens modell'!I35</f>
        <v>-9.9884346127510071E-8</v>
      </c>
      <c r="W35" s="2">
        <f>J35-'Dagens modell'!J35</f>
        <v>54212.707626688294</v>
      </c>
      <c r="X35" s="2">
        <f>K35-'Dagens modell'!K35</f>
        <v>0</v>
      </c>
      <c r="Y35" s="2">
        <f>L35-'Dagens modell'!L35</f>
        <v>54212.702687182464</v>
      </c>
      <c r="Z35" s="2">
        <f>M35-'Dagens modell'!M35</f>
        <v>22530.844511084259</v>
      </c>
      <c r="AB35" s="16" t="s">
        <v>106</v>
      </c>
      <c r="AC35" s="9">
        <f t="shared" si="3"/>
        <v>8.8695741829542438</v>
      </c>
      <c r="AD35" s="10">
        <f t="shared" si="4"/>
        <v>6.6191530048774743</v>
      </c>
      <c r="AE35" s="11">
        <f t="shared" si="5"/>
        <v>15.488727187831717</v>
      </c>
      <c r="AF35" s="4"/>
      <c r="AG35" s="9">
        <f t="shared" si="6"/>
        <v>-3.1681858176097276E-2</v>
      </c>
      <c r="AH35" s="10">
        <f t="shared" si="7"/>
        <v>5.4212702687182465E-2</v>
      </c>
      <c r="AI35" s="17">
        <f t="shared" si="8"/>
        <v>2.2530844511085189E-2</v>
      </c>
      <c r="AK35" s="4">
        <f t="shared" si="9"/>
        <v>2.2530844511085189E-2</v>
      </c>
      <c r="AL35" s="24">
        <f>AK35/'Dagens modell'!M35*1000000</f>
        <v>1.4567799354762204E-3</v>
      </c>
    </row>
    <row r="36" spans="1:38" x14ac:dyDescent="0.25">
      <c r="A36" s="4" t="s">
        <v>47</v>
      </c>
      <c r="B36" s="2">
        <v>232592.79209139815</v>
      </c>
      <c r="C36" s="2">
        <v>620438.57968435227</v>
      </c>
      <c r="D36" s="2">
        <v>1886765.7837828444</v>
      </c>
      <c r="E36" s="2">
        <v>3718389.6199880191</v>
      </c>
      <c r="F36" s="2">
        <v>0</v>
      </c>
      <c r="G36" s="2">
        <f t="shared" si="0"/>
        <v>6458186.7755466141</v>
      </c>
      <c r="H36" s="2">
        <v>429999.9950605944</v>
      </c>
      <c r="I36" s="2">
        <v>893926.82681143726</v>
      </c>
      <c r="J36" s="2">
        <v>2546847.1698065139</v>
      </c>
      <c r="K36" s="2">
        <v>0</v>
      </c>
      <c r="L36" s="2">
        <f t="shared" si="1"/>
        <v>3870773.9916785457</v>
      </c>
      <c r="M36" s="2">
        <f t="shared" si="2"/>
        <v>10328960.767225159</v>
      </c>
      <c r="O36" s="2">
        <f>B36-'Dagens modell'!B36</f>
        <v>-8.4664049791172147E-4</v>
      </c>
      <c r="P36" s="2">
        <f>C36-'Dagens modell'!C36</f>
        <v>3.7226314889267087E-3</v>
      </c>
      <c r="Q36" s="2">
        <f>D36-'Dagens modell'!D36</f>
        <v>269027.17148666852</v>
      </c>
      <c r="R36" s="2">
        <f>E36-'Dagens modell'!E36</f>
        <v>480232.63779134024</v>
      </c>
      <c r="S36" s="2">
        <f>F36-'Dagens modell'!F36</f>
        <v>-837642.92516174249</v>
      </c>
      <c r="T36" s="2">
        <f>G36-'Dagens modell'!G36</f>
        <v>-88383.11300774198</v>
      </c>
      <c r="U36" s="2">
        <f>H36-'Dagens modell'!H36</f>
        <v>-4.9394055968150496E-3</v>
      </c>
      <c r="V36" s="2">
        <f>I36-'Dagens modell'!I36</f>
        <v>-1.0000076144933701E-7</v>
      </c>
      <c r="W36" s="2">
        <f>J36-'Dagens modell'!J36</f>
        <v>31112.58867390966</v>
      </c>
      <c r="X36" s="2">
        <f>K36-'Dagens modell'!K36</f>
        <v>-631007.87275249267</v>
      </c>
      <c r="Y36" s="2">
        <f>L36-'Dagens modell'!L36</f>
        <v>-599895.28901808849</v>
      </c>
      <c r="Z36" s="2">
        <f>M36-'Dagens modell'!M36</f>
        <v>-688278.40202583186</v>
      </c>
      <c r="AB36" s="16" t="s">
        <v>107</v>
      </c>
      <c r="AC36" s="9">
        <f t="shared" si="3"/>
        <v>6.458186775546614</v>
      </c>
      <c r="AD36" s="10">
        <f t="shared" si="4"/>
        <v>3.8707739916785457</v>
      </c>
      <c r="AE36" s="11">
        <f t="shared" si="5"/>
        <v>10.32896076722516</v>
      </c>
      <c r="AF36" s="4"/>
      <c r="AG36" s="9">
        <f t="shared" si="6"/>
        <v>-8.8383113007741987E-2</v>
      </c>
      <c r="AH36" s="10">
        <f t="shared" si="7"/>
        <v>-0.59989528901808853</v>
      </c>
      <c r="AI36" s="17">
        <f t="shared" si="8"/>
        <v>-0.68827840202583057</v>
      </c>
      <c r="AK36" s="4">
        <f t="shared" si="9"/>
        <v>0.68827840202583057</v>
      </c>
      <c r="AL36" s="24">
        <f>AK36/'Dagens modell'!M36*1000000</f>
        <v>6.2472856534403744E-2</v>
      </c>
    </row>
    <row r="37" spans="1:38" x14ac:dyDescent="0.25">
      <c r="A37" s="4" t="s">
        <v>48</v>
      </c>
      <c r="B37" s="2">
        <v>12874.403873890471</v>
      </c>
      <c r="C37" s="2">
        <v>161534.30476989053</v>
      </c>
      <c r="D37" s="2">
        <v>1257843.8558552293</v>
      </c>
      <c r="E37" s="2">
        <v>858103.55051012791</v>
      </c>
      <c r="F37" s="2">
        <v>0</v>
      </c>
      <c r="G37" s="2">
        <f t="shared" si="0"/>
        <v>2290356.1150091384</v>
      </c>
      <c r="H37" s="2">
        <v>260000.00335139816</v>
      </c>
      <c r="I37" s="2">
        <v>96947.131540061848</v>
      </c>
      <c r="J37" s="2">
        <v>686223.0508628086</v>
      </c>
      <c r="K37" s="2">
        <v>0</v>
      </c>
      <c r="L37" s="2">
        <f t="shared" si="1"/>
        <v>1043170.1857542687</v>
      </c>
      <c r="M37" s="2">
        <f t="shared" si="2"/>
        <v>3333526.3007634068</v>
      </c>
      <c r="O37" s="2">
        <f>B37-'Dagens modell'!B37</f>
        <v>-4.6862980525474995E-5</v>
      </c>
      <c r="P37" s="2">
        <f>C37-'Dagens modell'!C37</f>
        <v>9.6920583746396005E-4</v>
      </c>
      <c r="Q37" s="2">
        <f>D37-'Dagens modell'!D37</f>
        <v>179351.44765777863</v>
      </c>
      <c r="R37" s="2">
        <f>E37-'Dagens modell'!E37</f>
        <v>114629.90810849541</v>
      </c>
      <c r="S37" s="2">
        <f>F37-'Dagens modell'!F37</f>
        <v>-321304.17005793564</v>
      </c>
      <c r="T37" s="2">
        <f>G37-'Dagens modell'!G37</f>
        <v>-27322.813369318377</v>
      </c>
      <c r="U37" s="2">
        <f>H37-'Dagens modell'!H37</f>
        <v>3.3513981616124511E-3</v>
      </c>
      <c r="V37" s="2">
        <f>I37-'Dagens modell'!I37</f>
        <v>-1.0000076144933701E-7</v>
      </c>
      <c r="W37" s="2">
        <f>J37-'Dagens modell'!J37</f>
        <v>8382.9826042022323</v>
      </c>
      <c r="X37" s="2">
        <f>K37-'Dagens modell'!K37</f>
        <v>0</v>
      </c>
      <c r="Y37" s="2">
        <f>L37-'Dagens modell'!L37</f>
        <v>8382.9859555005096</v>
      </c>
      <c r="Z37" s="2">
        <f>M37-'Dagens modell'!M37</f>
        <v>-18939.827413817868</v>
      </c>
      <c r="AB37" s="16" t="s">
        <v>108</v>
      </c>
      <c r="AC37" s="9">
        <f t="shared" si="3"/>
        <v>2.2903561150091383</v>
      </c>
      <c r="AD37" s="10">
        <f t="shared" si="4"/>
        <v>1.0431701857542686</v>
      </c>
      <c r="AE37" s="11">
        <f t="shared" si="5"/>
        <v>3.3335263007634071</v>
      </c>
      <c r="AF37" s="4"/>
      <c r="AG37" s="9">
        <f t="shared" si="6"/>
        <v>-2.7322813369318376E-2</v>
      </c>
      <c r="AH37" s="10">
        <f t="shared" si="7"/>
        <v>8.3829859555005094E-3</v>
      </c>
      <c r="AI37" s="17">
        <f t="shared" si="8"/>
        <v>-1.8939827413817868E-2</v>
      </c>
      <c r="AK37" s="4">
        <f t="shared" si="9"/>
        <v>1.8939827413817868E-2</v>
      </c>
      <c r="AL37" s="24">
        <f>AK37/'Dagens modell'!M37*1000000</f>
        <v>5.6495208869166641E-3</v>
      </c>
    </row>
    <row r="38" spans="1:38" x14ac:dyDescent="0.25">
      <c r="A38" s="4" t="s">
        <v>49</v>
      </c>
      <c r="B38" s="2">
        <v>329721.16654837527</v>
      </c>
      <c r="C38" s="2">
        <v>1053644.2152036042</v>
      </c>
      <c r="D38" s="2">
        <v>1886765.7837828444</v>
      </c>
      <c r="E38" s="2">
        <v>3463337.7405822868</v>
      </c>
      <c r="F38" s="2">
        <v>0</v>
      </c>
      <c r="G38" s="2">
        <f t="shared" si="0"/>
        <v>6733468.9061171114</v>
      </c>
      <c r="H38" s="2">
        <v>429999.9950605944</v>
      </c>
      <c r="I38" s="2">
        <v>845013.48070679919</v>
      </c>
      <c r="J38" s="2">
        <v>2444362.3882319545</v>
      </c>
      <c r="K38" s="2">
        <v>0</v>
      </c>
      <c r="L38" s="2">
        <f t="shared" si="1"/>
        <v>3719375.8639993481</v>
      </c>
      <c r="M38" s="2">
        <f t="shared" si="2"/>
        <v>10452844.77011646</v>
      </c>
      <c r="O38" s="2">
        <f>B38-'Dagens modell'!B38</f>
        <v>-1.2001888826489449E-3</v>
      </c>
      <c r="P38" s="2">
        <f>C38-'Dagens modell'!C38</f>
        <v>6.3218653667718172E-3</v>
      </c>
      <c r="Q38" s="2">
        <f>D38-'Dagens modell'!D38</f>
        <v>269027.17148666852</v>
      </c>
      <c r="R38" s="2">
        <f>E38-'Dagens modell'!E38</f>
        <v>491825.7007074873</v>
      </c>
      <c r="S38" s="2">
        <f>F38-'Dagens modell'!F38</f>
        <v>-930025.30197092018</v>
      </c>
      <c r="T38" s="2">
        <f>G38-'Dagens modell'!G38</f>
        <v>-169172.42465508729</v>
      </c>
      <c r="U38" s="2">
        <f>H38-'Dagens modell'!H38</f>
        <v>-4.9394055968150496E-3</v>
      </c>
      <c r="V38" s="2">
        <f>I38-'Dagens modell'!I38</f>
        <v>-1.0000076144933701E-7</v>
      </c>
      <c r="W38" s="2">
        <f>J38-'Dagens modell'!J38</f>
        <v>29860.622363457922</v>
      </c>
      <c r="X38" s="2">
        <f>K38-'Dagens modell'!K38</f>
        <v>-431978.81730671693</v>
      </c>
      <c r="Y38" s="2">
        <f>L38-'Dagens modell'!L38</f>
        <v>-402118.19988276437</v>
      </c>
      <c r="Z38" s="2">
        <f>M38-'Dagens modell'!M38</f>
        <v>-571290.62453785166</v>
      </c>
      <c r="AB38" s="16" t="s">
        <v>109</v>
      </c>
      <c r="AC38" s="9">
        <f t="shared" si="3"/>
        <v>6.7334689061171114</v>
      </c>
      <c r="AD38" s="10">
        <f t="shared" si="4"/>
        <v>3.7193758639993479</v>
      </c>
      <c r="AE38" s="11">
        <f t="shared" si="5"/>
        <v>10.45284477011646</v>
      </c>
      <c r="AF38" s="4"/>
      <c r="AG38" s="9">
        <f t="shared" si="6"/>
        <v>-0.16917242465508731</v>
      </c>
      <c r="AH38" s="10">
        <f t="shared" si="7"/>
        <v>-0.40211819988276437</v>
      </c>
      <c r="AI38" s="17">
        <f t="shared" si="8"/>
        <v>-0.57129062453785173</v>
      </c>
      <c r="AK38" s="4">
        <f t="shared" si="9"/>
        <v>0.57129062453785173</v>
      </c>
      <c r="AL38" s="24">
        <f>AK38/'Dagens modell'!M38*1000000</f>
        <v>5.1821807705198807E-2</v>
      </c>
    </row>
    <row r="39" spans="1:38" x14ac:dyDescent="0.25">
      <c r="A39" s="4" t="s">
        <v>50</v>
      </c>
      <c r="B39" s="2">
        <v>237653.66393405048</v>
      </c>
      <c r="C39" s="2">
        <v>561698.83249530115</v>
      </c>
      <c r="D39" s="2">
        <v>1257843.8558552293</v>
      </c>
      <c r="E39" s="2">
        <v>1409629.5223095308</v>
      </c>
      <c r="F39" s="2">
        <v>0</v>
      </c>
      <c r="G39" s="2">
        <f t="shared" si="0"/>
        <v>3466825.8745941119</v>
      </c>
      <c r="H39" s="2">
        <v>440000.00460469467</v>
      </c>
      <c r="I39" s="2">
        <v>359740.31370863679</v>
      </c>
      <c r="J39" s="2">
        <v>1166742.6571843843</v>
      </c>
      <c r="K39" s="2">
        <v>0</v>
      </c>
      <c r="L39" s="2">
        <f t="shared" si="1"/>
        <v>1966482.9754977156</v>
      </c>
      <c r="M39" s="2">
        <f t="shared" si="2"/>
        <v>5433308.850091828</v>
      </c>
      <c r="O39" s="2">
        <f>B39-'Dagens modell'!B39</f>
        <v>-8.6506211664527655E-4</v>
      </c>
      <c r="P39" s="2">
        <f>C39-'Dagens modell'!C39</f>
        <v>3.3701929496601224E-3</v>
      </c>
      <c r="Q39" s="2">
        <f>D39-'Dagens modell'!D39</f>
        <v>179351.44765777863</v>
      </c>
      <c r="R39" s="2">
        <f>E39-'Dagens modell'!E39</f>
        <v>191634.95632969448</v>
      </c>
      <c r="S39" s="2">
        <f>F39-'Dagens modell'!F39</f>
        <v>-430580.86311281082</v>
      </c>
      <c r="T39" s="2">
        <f>G39-'Dagens modell'!G39</f>
        <v>-59594.456620207056</v>
      </c>
      <c r="U39" s="2">
        <f>H39-'Dagens modell'!H39</f>
        <v>4.6046946663409472E-3</v>
      </c>
      <c r="V39" s="2">
        <f>I39-'Dagens modell'!I39</f>
        <v>-1.0000076144933701E-7</v>
      </c>
      <c r="W39" s="2">
        <f>J39-'Dagens modell'!J39</f>
        <v>14253.06740491977</v>
      </c>
      <c r="X39" s="2">
        <f>K39-'Dagens modell'!K39</f>
        <v>-827.33430280358664</v>
      </c>
      <c r="Y39" s="2">
        <f>L39-'Dagens modell'!L39</f>
        <v>13425.737706710817</v>
      </c>
      <c r="Z39" s="2">
        <f>M39-'Dagens modell'!M39</f>
        <v>-46168.718913495541</v>
      </c>
      <c r="AB39" s="16" t="s">
        <v>110</v>
      </c>
      <c r="AC39" s="9">
        <f t="shared" si="3"/>
        <v>3.4668258745941118</v>
      </c>
      <c r="AD39" s="10">
        <f t="shared" si="4"/>
        <v>1.9664829754977156</v>
      </c>
      <c r="AE39" s="11">
        <f t="shared" si="5"/>
        <v>5.4333088500918274</v>
      </c>
      <c r="AF39" s="4"/>
      <c r="AG39" s="9">
        <f t="shared" si="6"/>
        <v>-5.9594456620207056E-2</v>
      </c>
      <c r="AH39" s="10">
        <f t="shared" si="7"/>
        <v>1.3425737706710817E-2</v>
      </c>
      <c r="AI39" s="17">
        <f t="shared" si="8"/>
        <v>-4.6168718913496241E-2</v>
      </c>
      <c r="AK39" s="4">
        <f t="shared" si="9"/>
        <v>4.6168718913496241E-2</v>
      </c>
      <c r="AL39" s="24">
        <f>AK39/'Dagens modell'!M39*1000000</f>
        <v>8.425751968517893E-3</v>
      </c>
    </row>
    <row r="40" spans="1:38" x14ac:dyDescent="0.25">
      <c r="A40" s="4" t="s">
        <v>51</v>
      </c>
      <c r="B40" s="2">
        <v>291931.09933540446</v>
      </c>
      <c r="C40" s="2">
        <v>936164.72082550195</v>
      </c>
      <c r="D40" s="2">
        <v>4654022.2666643495</v>
      </c>
      <c r="E40" s="2">
        <v>2902644.4578521186</v>
      </c>
      <c r="F40" s="2">
        <v>0</v>
      </c>
      <c r="G40" s="2">
        <f t="shared" si="0"/>
        <v>8784762.544677373</v>
      </c>
      <c r="H40" s="2">
        <v>320000.00467598363</v>
      </c>
      <c r="I40" s="2">
        <v>117665.67174822024</v>
      </c>
      <c r="J40" s="2">
        <v>2035627.4135718788</v>
      </c>
      <c r="K40" s="2">
        <v>0</v>
      </c>
      <c r="L40" s="2">
        <f t="shared" si="1"/>
        <v>2473293.0899960827</v>
      </c>
      <c r="M40" s="2">
        <f t="shared" si="2"/>
        <v>11258055.634673456</v>
      </c>
      <c r="O40" s="2">
        <f>B40-'Dagens modell'!B40</f>
        <v>-1.0626326547935605E-3</v>
      </c>
      <c r="P40" s="2">
        <f>C40-'Dagens modell'!C40</f>
        <v>5.6169884046539664E-3</v>
      </c>
      <c r="Q40" s="2">
        <f>D40-'Dagens modell'!D40</f>
        <v>879298.83797327243</v>
      </c>
      <c r="R40" s="2">
        <f>E40-'Dagens modell'!E40</f>
        <v>376617.35344292177</v>
      </c>
      <c r="S40" s="2">
        <f>F40-'Dagens modell'!F40</f>
        <v>-969941.38111212046</v>
      </c>
      <c r="T40" s="2">
        <f>G40-'Dagens modell'!G40</f>
        <v>285974.81485842727</v>
      </c>
      <c r="U40" s="2">
        <f>H40-'Dagens modell'!H40</f>
        <v>4.6759836259298027E-3</v>
      </c>
      <c r="V40" s="2">
        <f>I40-'Dagens modell'!I40</f>
        <v>-1.0000076144933701E-7</v>
      </c>
      <c r="W40" s="2">
        <f>J40-'Dagens modell'!J40</f>
        <v>19142.612686596345</v>
      </c>
      <c r="X40" s="2">
        <f>K40-'Dagens modell'!K40</f>
        <v>-130387.88612271116</v>
      </c>
      <c r="Y40" s="2">
        <f>L40-'Dagens modell'!L40</f>
        <v>-111245.26876023086</v>
      </c>
      <c r="Z40" s="2">
        <f>M40-'Dagens modell'!M40</f>
        <v>174729.54609819688</v>
      </c>
      <c r="AB40" s="16" t="s">
        <v>111</v>
      </c>
      <c r="AC40" s="9">
        <f t="shared" si="3"/>
        <v>8.7847625446773723</v>
      </c>
      <c r="AD40" s="10">
        <f t="shared" si="4"/>
        <v>2.4732930899960825</v>
      </c>
      <c r="AE40" s="11">
        <f t="shared" si="5"/>
        <v>11.258055634673454</v>
      </c>
      <c r="AF40" s="4"/>
      <c r="AG40" s="9">
        <f t="shared" si="6"/>
        <v>0.2859748148584273</v>
      </c>
      <c r="AH40" s="10">
        <f t="shared" si="7"/>
        <v>-0.11124526876023086</v>
      </c>
      <c r="AI40" s="17">
        <f t="shared" si="8"/>
        <v>0.17472954609819644</v>
      </c>
      <c r="AK40" s="4">
        <f t="shared" si="9"/>
        <v>0.17472954609819644</v>
      </c>
      <c r="AL40" s="24">
        <f>AK40/'Dagens modell'!M40*1000000</f>
        <v>1.5765082133449852E-2</v>
      </c>
    </row>
    <row r="41" spans="1:38" x14ac:dyDescent="0.25">
      <c r="A41" s="4" t="s">
        <v>52</v>
      </c>
      <c r="B41" s="2">
        <v>501832.85181634256</v>
      </c>
      <c r="C41" s="2">
        <v>429534.40131993615</v>
      </c>
      <c r="D41" s="2">
        <v>4905591.037835395</v>
      </c>
      <c r="E41" s="2">
        <v>2204314.3503330536</v>
      </c>
      <c r="F41" s="2">
        <v>0</v>
      </c>
      <c r="G41" s="2">
        <f t="shared" si="0"/>
        <v>8041272.6413047276</v>
      </c>
      <c r="H41" s="2">
        <v>439999.99544735253</v>
      </c>
      <c r="I41" s="2">
        <v>324851.07382980402</v>
      </c>
      <c r="J41" s="2">
        <v>2578112.4094308047</v>
      </c>
      <c r="K41" s="2">
        <v>0</v>
      </c>
      <c r="L41" s="2">
        <f t="shared" si="1"/>
        <v>3342963.4787079613</v>
      </c>
      <c r="M41" s="2">
        <f t="shared" si="2"/>
        <v>11384236.120012689</v>
      </c>
      <c r="O41" s="2">
        <f>B41-'Dagens modell'!B41</f>
        <v>-1.8266774713993073E-3</v>
      </c>
      <c r="P41" s="2">
        <f>C41-'Dagens modell'!C41</f>
        <v>2.577206352725625E-3</v>
      </c>
      <c r="Q41" s="2">
        <f>D41-'Dagens modell'!D41</f>
        <v>1130867.6091443179</v>
      </c>
      <c r="R41" s="2">
        <f>E41-'Dagens modell'!E41</f>
        <v>275071.02447906882</v>
      </c>
      <c r="S41" s="2">
        <f>F41-'Dagens modell'!F41</f>
        <v>-882903.97750740137</v>
      </c>
      <c r="T41" s="2">
        <f>G41-'Dagens modell'!G41</f>
        <v>523034.65686651506</v>
      </c>
      <c r="U41" s="2">
        <f>H41-'Dagens modell'!H41</f>
        <v>-4.5526474714279175E-3</v>
      </c>
      <c r="V41" s="2">
        <f>I41-'Dagens modell'!I41</f>
        <v>-1.0000076144933701E-7</v>
      </c>
      <c r="W41" s="2">
        <f>J41-'Dagens modell'!J41</f>
        <v>805394.89153708471</v>
      </c>
      <c r="X41" s="2">
        <f>K41-'Dagens modell'!K41</f>
        <v>0</v>
      </c>
      <c r="Y41" s="2">
        <f>L41-'Dagens modell'!L41</f>
        <v>805394.88698433759</v>
      </c>
      <c r="Z41" s="2">
        <f>M41-'Dagens modell'!M41</f>
        <v>1328429.543850854</v>
      </c>
      <c r="AB41" s="16" t="s">
        <v>112</v>
      </c>
      <c r="AC41" s="9">
        <f t="shared" si="3"/>
        <v>8.0412726413047277</v>
      </c>
      <c r="AD41" s="10">
        <f t="shared" si="4"/>
        <v>3.3429634787079614</v>
      </c>
      <c r="AE41" s="11">
        <f t="shared" si="5"/>
        <v>11.384236120012689</v>
      </c>
      <c r="AF41" s="4"/>
      <c r="AG41" s="9">
        <f t="shared" si="6"/>
        <v>0.52303465686651507</v>
      </c>
      <c r="AH41" s="10">
        <f t="shared" si="7"/>
        <v>0.80539488698433759</v>
      </c>
      <c r="AI41" s="17">
        <f t="shared" si="8"/>
        <v>1.3284295438508527</v>
      </c>
      <c r="AK41" s="4">
        <f t="shared" si="9"/>
        <v>1.3284295438508527</v>
      </c>
      <c r="AL41" s="24">
        <f>AK41/'Dagens modell'!M41*1000000</f>
        <v>0.13210571760598602</v>
      </c>
    </row>
    <row r="42" spans="1:38" x14ac:dyDescent="0.25">
      <c r="A42" s="4" t="s">
        <v>53</v>
      </c>
      <c r="B42" s="2">
        <v>256602.13930162613</v>
      </c>
      <c r="C42" s="2">
        <v>1732822.5420770075</v>
      </c>
      <c r="D42" s="2">
        <v>3396178.4108091202</v>
      </c>
      <c r="E42" s="2">
        <v>4227082.7625705181</v>
      </c>
      <c r="F42" s="2">
        <v>0</v>
      </c>
      <c r="G42" s="2">
        <f t="shared" si="0"/>
        <v>9612685.8547582719</v>
      </c>
      <c r="H42" s="2">
        <v>170000.00086653855</v>
      </c>
      <c r="I42" s="2">
        <v>702866.70366544847</v>
      </c>
      <c r="J42" s="2">
        <v>3706567.3358143261</v>
      </c>
      <c r="K42" s="2">
        <v>0</v>
      </c>
      <c r="L42" s="2">
        <f t="shared" si="1"/>
        <v>4579434.0403463133</v>
      </c>
      <c r="M42" s="2">
        <f t="shared" si="2"/>
        <v>14192119.895104585</v>
      </c>
      <c r="O42" s="2">
        <f>B42-'Dagens modell'!B42</f>
        <v>-9.3403481878340244E-4</v>
      </c>
      <c r="P42" s="2">
        <f>C42-'Dagens modell'!C42</f>
        <v>1.039693527854979E-2</v>
      </c>
      <c r="Q42" s="2">
        <f>D42-'Dagens modell'!D42</f>
        <v>699947.39031549357</v>
      </c>
      <c r="R42" s="2">
        <f>E42-'Dagens modell'!E42</f>
        <v>537501.84134030109</v>
      </c>
      <c r="S42" s="2">
        <f>F42-'Dagens modell'!F42</f>
        <v>-1088055.6007528966</v>
      </c>
      <c r="T42" s="2">
        <f>G42-'Dagens modell'!G42</f>
        <v>149393.64036579989</v>
      </c>
      <c r="U42" s="2">
        <f>H42-'Dagens modell'!H42</f>
        <v>8.6653855396434665E-4</v>
      </c>
      <c r="V42" s="2">
        <f>I42-'Dagens modell'!I42</f>
        <v>-1.0000076144933701E-7</v>
      </c>
      <c r="W42" s="2">
        <f>J42-'Dagens modell'!J42</f>
        <v>629023.64296418242</v>
      </c>
      <c r="X42" s="2">
        <f>K42-'Dagens modell'!K42</f>
        <v>-29508.256800185802</v>
      </c>
      <c r="Y42" s="2">
        <f>L42-'Dagens modell'!L42</f>
        <v>599515.38703043526</v>
      </c>
      <c r="Z42" s="2">
        <f>M42-'Dagens modell'!M42</f>
        <v>748909.02739623562</v>
      </c>
      <c r="AB42" s="16" t="s">
        <v>113</v>
      </c>
      <c r="AC42" s="9">
        <f t="shared" si="3"/>
        <v>9.6126858547582721</v>
      </c>
      <c r="AD42" s="10">
        <f t="shared" si="4"/>
        <v>4.579434040346313</v>
      </c>
      <c r="AE42" s="11">
        <f t="shared" si="5"/>
        <v>14.192119895104586</v>
      </c>
      <c r="AF42" s="4"/>
      <c r="AG42" s="9">
        <f t="shared" si="6"/>
        <v>0.14939364036579988</v>
      </c>
      <c r="AH42" s="10">
        <f t="shared" si="7"/>
        <v>0.59951538703043528</v>
      </c>
      <c r="AI42" s="17">
        <f t="shared" si="8"/>
        <v>0.74890902739623511</v>
      </c>
      <c r="AK42" s="4">
        <f t="shared" si="9"/>
        <v>0.74890902739623511</v>
      </c>
      <c r="AL42" s="24">
        <f>AK42/'Dagens modell'!M42*1000000</f>
        <v>5.5709088756107625E-2</v>
      </c>
    </row>
    <row r="43" spans="1:38" x14ac:dyDescent="0.25">
      <c r="A43" s="4" t="s">
        <v>54</v>
      </c>
      <c r="B43" s="2">
        <v>81295.07849217653</v>
      </c>
      <c r="C43" s="2">
        <v>62410.981388366796</v>
      </c>
      <c r="D43" s="2">
        <v>1226397.7594588487</v>
      </c>
      <c r="E43" s="2">
        <v>630332.04193994694</v>
      </c>
      <c r="F43" s="2">
        <v>0</v>
      </c>
      <c r="G43" s="2">
        <f t="shared" si="0"/>
        <v>2000435.8612793391</v>
      </c>
      <c r="H43" s="2">
        <v>110000.00869929531</v>
      </c>
      <c r="I43" s="2">
        <v>4690.990235809445</v>
      </c>
      <c r="J43" s="2">
        <v>693152.18036049709</v>
      </c>
      <c r="K43" s="2">
        <v>0</v>
      </c>
      <c r="L43" s="2">
        <f t="shared" si="1"/>
        <v>807843.17929560179</v>
      </c>
      <c r="M43" s="2">
        <f t="shared" si="2"/>
        <v>2808279.0405749409</v>
      </c>
      <c r="O43" s="2">
        <f>B43-'Dagens modell'!B43</f>
        <v>-2.9591504426207393E-4</v>
      </c>
      <c r="P43" s="2">
        <f>C43-'Dagens modell'!C43</f>
        <v>3.7446588976308703E-4</v>
      </c>
      <c r="Q43" s="2">
        <f>D43-'Dagens modell'!D43</f>
        <v>174867.66146633425</v>
      </c>
      <c r="R43" s="2">
        <f>E43-'Dagens modell'!E43</f>
        <v>87136.340626204852</v>
      </c>
      <c r="S43" s="2">
        <f>F43-'Dagens modell'!F43</f>
        <v>-314081.6660532786</v>
      </c>
      <c r="T43" s="2">
        <f>G43-'Dagens modell'!G43</f>
        <v>-52077.663882188732</v>
      </c>
      <c r="U43" s="2">
        <f>H43-'Dagens modell'!H43</f>
        <v>8.6992953147273511E-3</v>
      </c>
      <c r="V43" s="2">
        <f>I43-'Dagens modell'!I43</f>
        <v>-9.9999851954635233E-8</v>
      </c>
      <c r="W43" s="2">
        <f>J43-'Dagens modell'!J43</f>
        <v>8467.6296762706479</v>
      </c>
      <c r="X43" s="2">
        <f>K43-'Dagens modell'!K43</f>
        <v>-11830.880530166296</v>
      </c>
      <c r="Y43" s="2">
        <f>L43-'Dagens modell'!L43</f>
        <v>-3363.2421547004487</v>
      </c>
      <c r="Z43" s="2">
        <f>M43-'Dagens modell'!M43</f>
        <v>-55440.906036889181</v>
      </c>
      <c r="AB43" s="16" t="s">
        <v>114</v>
      </c>
      <c r="AC43" s="9">
        <f t="shared" si="3"/>
        <v>2.0004358612793389</v>
      </c>
      <c r="AD43" s="10">
        <f t="shared" si="4"/>
        <v>0.80784317929560179</v>
      </c>
      <c r="AE43" s="11">
        <f t="shared" si="5"/>
        <v>2.8082790405749405</v>
      </c>
      <c r="AF43" s="4"/>
      <c r="AG43" s="9">
        <f t="shared" si="6"/>
        <v>-5.2077663882188735E-2</v>
      </c>
      <c r="AH43" s="10">
        <f t="shared" si="7"/>
        <v>-3.3632421547004489E-3</v>
      </c>
      <c r="AI43" s="17">
        <f t="shared" si="8"/>
        <v>-5.5440906036889184E-2</v>
      </c>
      <c r="AK43" s="4">
        <f t="shared" si="9"/>
        <v>5.5440906036889184E-2</v>
      </c>
      <c r="AL43" s="24">
        <f>AK43/'Dagens modell'!M43*1000000</f>
        <v>1.9359751327109799E-2</v>
      </c>
    </row>
    <row r="44" spans="1:38" x14ac:dyDescent="0.25">
      <c r="A44" s="4" t="s">
        <v>55</v>
      </c>
      <c r="B44" s="2">
        <v>-0.10643018447994233</v>
      </c>
      <c r="C44" s="2">
        <v>132164.43117536497</v>
      </c>
      <c r="D44" s="2">
        <v>1257843.8558552293</v>
      </c>
      <c r="E44" s="2">
        <v>961254.8062480361</v>
      </c>
      <c r="F44" s="2">
        <v>0</v>
      </c>
      <c r="G44" s="2">
        <f t="shared" si="0"/>
        <v>2351262.9868484461</v>
      </c>
      <c r="H44" s="2">
        <v>159999.99775932069</v>
      </c>
      <c r="I44" s="2">
        <v>4886.4481623015045</v>
      </c>
      <c r="J44" s="2">
        <v>541149.2444625065</v>
      </c>
      <c r="K44" s="2">
        <v>0</v>
      </c>
      <c r="L44" s="2">
        <f t="shared" si="1"/>
        <v>706035.69038412871</v>
      </c>
      <c r="M44" s="2">
        <f t="shared" si="2"/>
        <v>3057298.6772325747</v>
      </c>
      <c r="O44" s="2">
        <f>B44-'Dagens modell'!B44</f>
        <v>3.8740712027252044E-10</v>
      </c>
      <c r="P44" s="2">
        <f>C44-'Dagens modell'!C44</f>
        <v>7.929865678306669E-4</v>
      </c>
      <c r="Q44" s="2">
        <f>D44-'Dagens modell'!D44</f>
        <v>179351.44765777863</v>
      </c>
      <c r="R44" s="2">
        <f>E44-'Dagens modell'!E44</f>
        <v>112006.35613550246</v>
      </c>
      <c r="S44" s="2">
        <f>F44-'Dagens modell'!F44</f>
        <v>-252389.76009754406</v>
      </c>
      <c r="T44" s="2">
        <f>G44-'Dagens modell'!G44</f>
        <v>38968.044488723855</v>
      </c>
      <c r="U44" s="2">
        <f>H44-'Dagens modell'!H44</f>
        <v>-2.2406793141271919E-3</v>
      </c>
      <c r="V44" s="2">
        <f>I44-'Dagens modell'!I44</f>
        <v>-9.9999851954635233E-8</v>
      </c>
      <c r="W44" s="2">
        <f>J44-'Dagens modell'!J44</f>
        <v>6610.7436888087541</v>
      </c>
      <c r="X44" s="2">
        <f>K44-'Dagens modell'!K44</f>
        <v>-6949.6081435870792</v>
      </c>
      <c r="Y44" s="2">
        <f>L44-'Dagens modell'!L44</f>
        <v>-338.86669555760454</v>
      </c>
      <c r="Z44" s="2">
        <f>M44-'Dagens modell'!M44</f>
        <v>38629.177793166135</v>
      </c>
      <c r="AB44" s="16" t="s">
        <v>115</v>
      </c>
      <c r="AC44" s="9">
        <f t="shared" si="3"/>
        <v>2.3512629868484463</v>
      </c>
      <c r="AD44" s="10">
        <f t="shared" si="4"/>
        <v>0.70603569038412872</v>
      </c>
      <c r="AE44" s="11">
        <f t="shared" si="5"/>
        <v>3.0572986772325752</v>
      </c>
      <c r="AF44" s="4"/>
      <c r="AG44" s="9">
        <f t="shared" si="6"/>
        <v>3.8968044488723853E-2</v>
      </c>
      <c r="AH44" s="10">
        <f t="shared" si="7"/>
        <v>-3.3886669555760452E-4</v>
      </c>
      <c r="AI44" s="17">
        <f t="shared" si="8"/>
        <v>3.8629177793166249E-2</v>
      </c>
      <c r="AK44" s="4">
        <f t="shared" si="9"/>
        <v>3.8629177793166249E-2</v>
      </c>
      <c r="AL44" s="24">
        <f>AK44/'Dagens modell'!M44*1000000</f>
        <v>1.2796756253157227E-2</v>
      </c>
    </row>
    <row r="45" spans="1:38" x14ac:dyDescent="0.25">
      <c r="A45" s="4" t="s">
        <v>56</v>
      </c>
      <c r="B45" s="2">
        <v>36156.823718720218</v>
      </c>
      <c r="C45" s="2">
        <v>282685.03334730846</v>
      </c>
      <c r="D45" s="2">
        <v>1257843.8558552293</v>
      </c>
      <c r="E45" s="2">
        <v>1056052.0380264181</v>
      </c>
      <c r="F45" s="2">
        <v>0</v>
      </c>
      <c r="G45" s="2">
        <f t="shared" si="0"/>
        <v>2632737.7509476761</v>
      </c>
      <c r="H45" s="2">
        <v>330000.01422008389</v>
      </c>
      <c r="I45" s="2">
        <v>166530.15337123527</v>
      </c>
      <c r="J45" s="2">
        <v>771978.54212970193</v>
      </c>
      <c r="K45" s="2">
        <v>0</v>
      </c>
      <c r="L45" s="2">
        <f t="shared" si="1"/>
        <v>1268508.7097210211</v>
      </c>
      <c r="M45" s="2">
        <f t="shared" si="2"/>
        <v>3901246.460668697</v>
      </c>
      <c r="O45" s="2">
        <f>B45-'Dagens modell'!B45</f>
        <v>-1.316112611675635E-4</v>
      </c>
      <c r="P45" s="2">
        <f>C45-'Dagens modell'!C45</f>
        <v>1.6961102373898029E-3</v>
      </c>
      <c r="Q45" s="2">
        <f>D45-'Dagens modell'!D45</f>
        <v>179351.44765777863</v>
      </c>
      <c r="R45" s="2">
        <f>E45-'Dagens modell'!E45</f>
        <v>140381.51149091462</v>
      </c>
      <c r="S45" s="2">
        <f>F45-'Dagens modell'!F45</f>
        <v>-348990.38069494511</v>
      </c>
      <c r="T45" s="2">
        <f>G45-'Dagens modell'!G45</f>
        <v>-29257.419981752988</v>
      </c>
      <c r="U45" s="2">
        <f>H45-'Dagens modell'!H45</f>
        <v>1.4220083889085799E-2</v>
      </c>
      <c r="V45" s="2">
        <f>I45-'Dagens modell'!I45</f>
        <v>-1.0000076144933701E-7</v>
      </c>
      <c r="W45" s="2">
        <f>J45-'Dagens modell'!J45</f>
        <v>9430.5819097068161</v>
      </c>
      <c r="X45" s="2">
        <f>K45-'Dagens modell'!K45</f>
        <v>0</v>
      </c>
      <c r="Y45" s="2">
        <f>L45-'Dagens modell'!L45</f>
        <v>9430.5961296907626</v>
      </c>
      <c r="Z45" s="2">
        <f>M45-'Dagens modell'!M45</f>
        <v>-19826.823852062225</v>
      </c>
      <c r="AB45" s="16" t="s">
        <v>116</v>
      </c>
      <c r="AC45" s="9">
        <f t="shared" si="3"/>
        <v>2.6327377509476761</v>
      </c>
      <c r="AD45" s="10">
        <f t="shared" si="4"/>
        <v>1.268508709721021</v>
      </c>
      <c r="AE45" s="11">
        <f t="shared" si="5"/>
        <v>3.9012464606686974</v>
      </c>
      <c r="AF45" s="4"/>
      <c r="AG45" s="9">
        <f t="shared" si="6"/>
        <v>-2.9257419981752988E-2</v>
      </c>
      <c r="AH45" s="10">
        <f t="shared" si="7"/>
        <v>9.4305961296907628E-3</v>
      </c>
      <c r="AI45" s="17">
        <f t="shared" si="8"/>
        <v>-1.9826823852062227E-2</v>
      </c>
      <c r="AK45" s="4">
        <f t="shared" si="9"/>
        <v>1.9826823852062227E-2</v>
      </c>
      <c r="AL45" s="24">
        <f>AK45/'Dagens modell'!M45*1000000</f>
        <v>5.0564787784846254E-3</v>
      </c>
    </row>
    <row r="46" spans="1:38" x14ac:dyDescent="0.25">
      <c r="A46" s="4" t="s">
        <v>57</v>
      </c>
      <c r="B46" s="2">
        <v>10672.056140928871</v>
      </c>
      <c r="C46" s="2">
        <v>675507.09267408773</v>
      </c>
      <c r="D46" s="2">
        <v>4276669.1099077798</v>
      </c>
      <c r="E46" s="2">
        <v>2879673.6238446981</v>
      </c>
      <c r="F46" s="2">
        <v>0</v>
      </c>
      <c r="G46" s="2">
        <f t="shared" si="0"/>
        <v>7842521.8825674942</v>
      </c>
      <c r="H46" s="2">
        <v>330000.00506274163</v>
      </c>
      <c r="I46" s="2">
        <v>381045.22769627138</v>
      </c>
      <c r="J46" s="2">
        <v>2606584.6313945893</v>
      </c>
      <c r="K46" s="2">
        <v>0</v>
      </c>
      <c r="L46" s="2">
        <f t="shared" si="1"/>
        <v>3317629.8641536022</v>
      </c>
      <c r="M46" s="2">
        <f t="shared" si="2"/>
        <v>11160151.746721096</v>
      </c>
      <c r="O46" s="2">
        <f>B46-'Dagens modell'!B46</f>
        <v>-3.8846410461701453E-5</v>
      </c>
      <c r="P46" s="2">
        <f>C46-'Dagens modell'!C46</f>
        <v>4.0530426194891334E-3</v>
      </c>
      <c r="Q46" s="2">
        <f>D46-'Dagens modell'!D46</f>
        <v>1041191.8853154285</v>
      </c>
      <c r="R46" s="2">
        <f>E46-'Dagens modell'!E46</f>
        <v>363220.8800800289</v>
      </c>
      <c r="S46" s="2">
        <f>F46-'Dagens modell'!F46</f>
        <v>-1006773.1271925725</v>
      </c>
      <c r="T46" s="2">
        <f>G46-'Dagens modell'!G46</f>
        <v>397639.64221708104</v>
      </c>
      <c r="U46" s="2">
        <f>H46-'Dagens modell'!H46</f>
        <v>5.062741634901613E-3</v>
      </c>
      <c r="V46" s="2">
        <f>I46-'Dagens modell'!I46</f>
        <v>-1.0000076144933701E-7</v>
      </c>
      <c r="W46" s="2">
        <f>J46-'Dagens modell'!J46</f>
        <v>1007201.6989949315</v>
      </c>
      <c r="X46" s="2">
        <f>K46-'Dagens modell'!K46</f>
        <v>-83643.498013990829</v>
      </c>
      <c r="Y46" s="2">
        <f>L46-'Dagens modell'!L46</f>
        <v>923558.20604358194</v>
      </c>
      <c r="Z46" s="2">
        <f>M46-'Dagens modell'!M46</f>
        <v>1321197.8482606634</v>
      </c>
      <c r="AB46" s="16" t="s">
        <v>117</v>
      </c>
      <c r="AC46" s="9">
        <f t="shared" si="3"/>
        <v>7.8425218825674943</v>
      </c>
      <c r="AD46" s="10">
        <f t="shared" si="4"/>
        <v>3.3176298641536022</v>
      </c>
      <c r="AE46" s="11">
        <f t="shared" si="5"/>
        <v>11.160151746721096</v>
      </c>
      <c r="AF46" s="4"/>
      <c r="AG46" s="9">
        <f t="shared" si="6"/>
        <v>0.39763964221708104</v>
      </c>
      <c r="AH46" s="10">
        <f t="shared" si="7"/>
        <v>0.92355820604358196</v>
      </c>
      <c r="AI46" s="17">
        <f t="shared" si="8"/>
        <v>1.321197848260663</v>
      </c>
      <c r="AK46" s="4">
        <f t="shared" si="9"/>
        <v>1.321197848260663</v>
      </c>
      <c r="AL46" s="24">
        <f>AK46/'Dagens modell'!M46*1000000</f>
        <v>0.13428234971884559</v>
      </c>
    </row>
    <row r="47" spans="1:38" x14ac:dyDescent="0.25">
      <c r="A47" s="4" t="s">
        <v>58</v>
      </c>
      <c r="B47" s="2">
        <v>58295.344680708768</v>
      </c>
      <c r="C47" s="2">
        <v>128493.19697604929</v>
      </c>
      <c r="D47" s="2">
        <v>1257843.8558552293</v>
      </c>
      <c r="E47" s="2">
        <v>518838.87977055588</v>
      </c>
      <c r="F47" s="2">
        <v>0</v>
      </c>
      <c r="G47" s="2">
        <f t="shared" si="0"/>
        <v>1963471.2772825435</v>
      </c>
      <c r="H47" s="2">
        <v>170000.00730342098</v>
      </c>
      <c r="I47" s="2">
        <v>0</v>
      </c>
      <c r="J47" s="2">
        <v>551034.80605319608</v>
      </c>
      <c r="K47" s="2">
        <v>0</v>
      </c>
      <c r="L47" s="2">
        <f t="shared" si="1"/>
        <v>721034.813356617</v>
      </c>
      <c r="M47" s="2">
        <f t="shared" si="2"/>
        <v>2684506.0906391605</v>
      </c>
      <c r="O47" s="2">
        <f>B47-'Dagens modell'!B47</f>
        <v>-2.1219574409769848E-4</v>
      </c>
      <c r="P47" s="2">
        <f>C47-'Dagens modell'!C47</f>
        <v>7.7095918823033571E-4</v>
      </c>
      <c r="Q47" s="2">
        <f>D47-'Dagens modell'!D47</f>
        <v>179351.44765777863</v>
      </c>
      <c r="R47" s="2">
        <f>E47-'Dagens modell'!E47</f>
        <v>69000.277732649061</v>
      </c>
      <c r="S47" s="2">
        <f>F47-'Dagens modell'!F47</f>
        <v>-270094.3893135534</v>
      </c>
      <c r="T47" s="2">
        <f>G47-'Dagens modell'!G47</f>
        <v>-21742.663364362204</v>
      </c>
      <c r="U47" s="2">
        <f>H47-'Dagens modell'!H47</f>
        <v>7.3034209781326354E-3</v>
      </c>
      <c r="V47" s="2">
        <f>I47-'Dagens modell'!I47</f>
        <v>-9.9999999999999995E-8</v>
      </c>
      <c r="W47" s="2">
        <f>J47-'Dagens modell'!J47</f>
        <v>6731.5068878055317</v>
      </c>
      <c r="X47" s="2">
        <f>K47-'Dagens modell'!K47</f>
        <v>0</v>
      </c>
      <c r="Y47" s="2">
        <f>L47-'Dagens modell'!L47</f>
        <v>6731.5141911264509</v>
      </c>
      <c r="Z47" s="2">
        <f>M47-'Dagens modell'!M47</f>
        <v>-15011.149173235986</v>
      </c>
      <c r="AB47" s="16" t="s">
        <v>118</v>
      </c>
      <c r="AC47" s="9">
        <f t="shared" si="3"/>
        <v>1.9634712772825436</v>
      </c>
      <c r="AD47" s="10">
        <f t="shared" si="4"/>
        <v>0.72103481335661701</v>
      </c>
      <c r="AE47" s="11">
        <f t="shared" si="5"/>
        <v>2.6845060906391605</v>
      </c>
      <c r="AF47" s="4"/>
      <c r="AG47" s="9">
        <f t="shared" si="6"/>
        <v>-2.1742663364362206E-2</v>
      </c>
      <c r="AH47" s="10">
        <f t="shared" si="7"/>
        <v>6.7315141911264507E-3</v>
      </c>
      <c r="AI47" s="17">
        <f t="shared" si="8"/>
        <v>-1.5011149173235755E-2</v>
      </c>
      <c r="AK47" s="4">
        <f t="shared" si="9"/>
        <v>1.5011149173235755E-2</v>
      </c>
      <c r="AL47" s="24">
        <f>AK47/'Dagens modell'!M47*1000000</f>
        <v>5.5606791287908051E-3</v>
      </c>
    </row>
    <row r="48" spans="1:38" x14ac:dyDescent="0.25">
      <c r="A48" s="4" t="s">
        <v>59</v>
      </c>
      <c r="B48" s="2">
        <v>0.34035472146008067</v>
      </c>
      <c r="C48" s="2">
        <v>187232.9441651004</v>
      </c>
      <c r="D48" s="2">
        <v>1257843.8558552293</v>
      </c>
      <c r="E48" s="2">
        <v>1077305.3267872091</v>
      </c>
      <c r="F48" s="2">
        <v>0</v>
      </c>
      <c r="G48" s="2">
        <f t="shared" si="0"/>
        <v>2522382.4671622603</v>
      </c>
      <c r="H48" s="2">
        <v>210000.00513403051</v>
      </c>
      <c r="I48" s="2">
        <v>33032.389577158174</v>
      </c>
      <c r="J48" s="2">
        <v>992601.15769011225</v>
      </c>
      <c r="K48" s="2">
        <v>0</v>
      </c>
      <c r="L48" s="2">
        <f t="shared" si="1"/>
        <v>1235633.552401301</v>
      </c>
      <c r="M48" s="2">
        <f t="shared" si="2"/>
        <v>3758016.0195635613</v>
      </c>
      <c r="O48" s="2">
        <f>B48-'Dagens modell'!B48</f>
        <v>-1.2388951531328019E-9</v>
      </c>
      <c r="P48" s="2">
        <f>C48-'Dagens modell'!C48</f>
        <v>1.1233976692892611E-3</v>
      </c>
      <c r="Q48" s="2">
        <f>D48-'Dagens modell'!D48</f>
        <v>179351.44765777863</v>
      </c>
      <c r="R48" s="2">
        <f>E48-'Dagens modell'!E48</f>
        <v>145464.90036837826</v>
      </c>
      <c r="S48" s="2">
        <f>F48-'Dagens modell'!F48</f>
        <v>-374942.38414135179</v>
      </c>
      <c r="T48" s="2">
        <f>G48-'Dagens modell'!G48</f>
        <v>-50126.034991798457</v>
      </c>
      <c r="U48" s="2">
        <f>H48-'Dagens modell'!H48</f>
        <v>5.1340305071789771E-3</v>
      </c>
      <c r="V48" s="2">
        <f>I48-'Dagens modell'!I48</f>
        <v>-1.0000076144933701E-7</v>
      </c>
      <c r="W48" s="2">
        <f>J48-'Dagens modell'!J48</f>
        <v>12125.734085098142</v>
      </c>
      <c r="X48" s="2">
        <f>K48-'Dagens modell'!K48</f>
        <v>-7390.853105094644</v>
      </c>
      <c r="Y48" s="2">
        <f>L48-'Dagens modell'!L48</f>
        <v>4734.8861139339861</v>
      </c>
      <c r="Z48" s="2">
        <f>M48-'Dagens modell'!M48</f>
        <v>-45391.148877864704</v>
      </c>
      <c r="AB48" s="16" t="s">
        <v>119</v>
      </c>
      <c r="AC48" s="9">
        <f t="shared" si="3"/>
        <v>2.5223824671622603</v>
      </c>
      <c r="AD48" s="10">
        <f t="shared" si="4"/>
        <v>1.2356335524013009</v>
      </c>
      <c r="AE48" s="11">
        <f t="shared" si="5"/>
        <v>3.758016019563561</v>
      </c>
      <c r="AF48" s="4"/>
      <c r="AG48" s="9">
        <f t="shared" si="6"/>
        <v>-5.0126034991798456E-2</v>
      </c>
      <c r="AH48" s="10">
        <f t="shared" si="7"/>
        <v>4.7348861139339862E-3</v>
      </c>
      <c r="AI48" s="17">
        <f t="shared" si="8"/>
        <v>-4.5391148877864468E-2</v>
      </c>
      <c r="AK48" s="4">
        <f t="shared" si="9"/>
        <v>4.5391148877864468E-2</v>
      </c>
      <c r="AL48" s="24">
        <f>AK48/'Dagens modell'!M48*1000000</f>
        <v>1.1934338572660633E-2</v>
      </c>
    </row>
    <row r="49" spans="1:38" x14ac:dyDescent="0.25">
      <c r="A49" s="4" t="s">
        <v>60</v>
      </c>
      <c r="B49" s="2">
        <v>360474.66281419632</v>
      </c>
      <c r="C49" s="2">
        <v>756274.24505903304</v>
      </c>
      <c r="D49" s="2">
        <v>1257843.8558552293</v>
      </c>
      <c r="E49" s="2">
        <v>2970654.1626586127</v>
      </c>
      <c r="F49" s="2">
        <v>0</v>
      </c>
      <c r="G49" s="2">
        <f t="shared" si="0"/>
        <v>5345246.9263870716</v>
      </c>
      <c r="H49" s="2">
        <v>280000.00684537407</v>
      </c>
      <c r="I49" s="2">
        <v>424778.93874886981</v>
      </c>
      <c r="J49" s="2">
        <v>2004721.220144422</v>
      </c>
      <c r="K49" s="2">
        <v>0</v>
      </c>
      <c r="L49" s="2">
        <f t="shared" si="1"/>
        <v>2709500.165738666</v>
      </c>
      <c r="M49" s="2">
        <f t="shared" si="2"/>
        <v>8054747.092125738</v>
      </c>
      <c r="O49" s="2">
        <f>B49-'Dagens modell'!B49</f>
        <v>-1.3121319934725761E-3</v>
      </c>
      <c r="P49" s="2">
        <f>C49-'Dagens modell'!C49</f>
        <v>4.5376456109806895E-3</v>
      </c>
      <c r="Q49" s="2">
        <f>D49-'Dagens modell'!D49</f>
        <v>179351.44765777863</v>
      </c>
      <c r="R49" s="2">
        <f>E49-'Dagens modell'!E49</f>
        <v>371911.50959364558</v>
      </c>
      <c r="S49" s="2">
        <f>F49-'Dagens modell'!F49</f>
        <v>-615685.74850541272</v>
      </c>
      <c r="T49" s="2">
        <f>G49-'Dagens modell'!G49</f>
        <v>-64422.788028474897</v>
      </c>
      <c r="U49" s="2">
        <f>H49-'Dagens modell'!H49</f>
        <v>6.8453740677796304E-3</v>
      </c>
      <c r="V49" s="2">
        <f>I49-'Dagens modell'!I49</f>
        <v>-1.0000076144933701E-7</v>
      </c>
      <c r="W49" s="2">
        <f>J49-'Dagens modell'!J49</f>
        <v>24489.913437935058</v>
      </c>
      <c r="X49" s="2">
        <f>K49-'Dagens modell'!K49</f>
        <v>-40566.958647735773</v>
      </c>
      <c r="Y49" s="2">
        <f>L49-'Dagens modell'!L49</f>
        <v>-16077.038364526816</v>
      </c>
      <c r="Z49" s="2">
        <f>M49-'Dagens modell'!M49</f>
        <v>-80499.826393000782</v>
      </c>
      <c r="AB49" s="16" t="s">
        <v>120</v>
      </c>
      <c r="AC49" s="9">
        <f t="shared" si="3"/>
        <v>5.3452469263870714</v>
      </c>
      <c r="AD49" s="10">
        <f t="shared" si="4"/>
        <v>2.7095001657386661</v>
      </c>
      <c r="AE49" s="11">
        <f t="shared" si="5"/>
        <v>8.0547470921257371</v>
      </c>
      <c r="AF49" s="4"/>
      <c r="AG49" s="9">
        <f t="shared" si="6"/>
        <v>-6.4422788028474898E-2</v>
      </c>
      <c r="AH49" s="10">
        <f t="shared" si="7"/>
        <v>-1.6077038364526817E-2</v>
      </c>
      <c r="AI49" s="17">
        <f t="shared" si="8"/>
        <v>-8.0499826393001711E-2</v>
      </c>
      <c r="AK49" s="4">
        <f t="shared" si="9"/>
        <v>8.0499826393001711E-2</v>
      </c>
      <c r="AL49" s="24">
        <f>AK49/'Dagens modell'!M49*1000000</f>
        <v>9.8951915288219769E-3</v>
      </c>
    </row>
    <row r="50" spans="1:38" x14ac:dyDescent="0.25">
      <c r="A50" s="4" t="s">
        <v>61</v>
      </c>
      <c r="B50" s="2">
        <v>0</v>
      </c>
      <c r="C50" s="2">
        <v>66082.215587682484</v>
      </c>
      <c r="D50" s="2">
        <v>980559.16585336556</v>
      </c>
      <c r="E50" s="2">
        <v>0</v>
      </c>
      <c r="F50" s="2">
        <v>0</v>
      </c>
      <c r="G50" s="2">
        <f t="shared" si="0"/>
        <v>1046641.381441048</v>
      </c>
      <c r="H50" s="2">
        <v>210000.00513403051</v>
      </c>
      <c r="I50" s="2">
        <v>16223.007898840995</v>
      </c>
      <c r="J50" s="2">
        <v>266080.87886330287</v>
      </c>
      <c r="K50" s="2">
        <v>0</v>
      </c>
      <c r="L50" s="2">
        <f t="shared" si="1"/>
        <v>492303.89189617441</v>
      </c>
      <c r="M50" s="2">
        <f t="shared" si="2"/>
        <v>1538945.2733372224</v>
      </c>
      <c r="O50" s="2">
        <f>B50-'Dagens modell'!B50</f>
        <v>0</v>
      </c>
      <c r="P50" s="2">
        <f>C50-'Dagens modell'!C50</f>
        <v>3.9649328391533345E-4</v>
      </c>
      <c r="Q50" s="2">
        <f>D50-'Dagens modell'!D50</f>
        <v>139814.41741855303</v>
      </c>
      <c r="R50" s="2">
        <f>E50-'Dagens modell'!E50</f>
        <v>0</v>
      </c>
      <c r="S50" s="2">
        <f>F50-'Dagens modell'!F50</f>
        <v>-135283.87566426198</v>
      </c>
      <c r="T50" s="2">
        <f>G50-'Dagens modell'!G50</f>
        <v>4530.5421507842839</v>
      </c>
      <c r="U50" s="2">
        <f>H50-'Dagens modell'!H50</f>
        <v>5.1340305071789771E-3</v>
      </c>
      <c r="V50" s="2">
        <f>I50-'Dagens modell'!I50</f>
        <v>-1.0000076144933701E-7</v>
      </c>
      <c r="W50" s="2">
        <f>J50-'Dagens modell'!J50</f>
        <v>3250.4757396554342</v>
      </c>
      <c r="X50" s="2">
        <f>K50-'Dagens modell'!K50</f>
        <v>-1075.5345936512808</v>
      </c>
      <c r="Y50" s="2">
        <f>L50-'Dagens modell'!L50</f>
        <v>2174.9462799346657</v>
      </c>
      <c r="Z50" s="2">
        <f>M50-'Dagens modell'!M50</f>
        <v>6705.4884307188913</v>
      </c>
      <c r="AB50" s="16" t="s">
        <v>121</v>
      </c>
      <c r="AC50" s="9">
        <f t="shared" si="3"/>
        <v>1.046641381441048</v>
      </c>
      <c r="AD50" s="10">
        <f t="shared" si="4"/>
        <v>0.49230389189617441</v>
      </c>
      <c r="AE50" s="11">
        <f t="shared" si="5"/>
        <v>1.5389452733372224</v>
      </c>
      <c r="AF50" s="4"/>
      <c r="AG50" s="9">
        <f t="shared" si="6"/>
        <v>4.5305421507842837E-3</v>
      </c>
      <c r="AH50" s="10">
        <f t="shared" si="7"/>
        <v>2.1749462799346658E-3</v>
      </c>
      <c r="AI50" s="17">
        <f t="shared" si="8"/>
        <v>6.7054884307189491E-3</v>
      </c>
      <c r="AK50" s="4">
        <f t="shared" si="9"/>
        <v>6.7054884307189491E-3</v>
      </c>
      <c r="AL50" s="24">
        <f>AK50/'Dagens modell'!M50*1000000</f>
        <v>4.3762657103490598E-3</v>
      </c>
    </row>
    <row r="51" spans="1:38" x14ac:dyDescent="0.25">
      <c r="A51" s="4" t="s">
        <v>62</v>
      </c>
      <c r="B51" s="2">
        <v>17533.910010751351</v>
      </c>
      <c r="C51" s="2">
        <v>1185808.6463789691</v>
      </c>
      <c r="D51" s="2">
        <v>1257843.8558552293</v>
      </c>
      <c r="E51" s="2">
        <v>3826395.3733443785</v>
      </c>
      <c r="F51" s="2">
        <v>0</v>
      </c>
      <c r="G51" s="2">
        <f t="shared" si="0"/>
        <v>6287581.785589328</v>
      </c>
      <c r="H51" s="2">
        <v>349999.99939937529</v>
      </c>
      <c r="I51" s="2">
        <v>228490.31606921839</v>
      </c>
      <c r="J51" s="2">
        <v>1901314.9873116373</v>
      </c>
      <c r="K51" s="2">
        <v>0</v>
      </c>
      <c r="L51" s="2">
        <f t="shared" si="1"/>
        <v>2479805.302780231</v>
      </c>
      <c r="M51" s="2">
        <f t="shared" si="2"/>
        <v>8767387.0883695595</v>
      </c>
      <c r="O51" s="2">
        <f>B51-'Dagens modell'!B51</f>
        <v>-6.3823637901805341E-5</v>
      </c>
      <c r="P51" s="2">
        <f>C51-'Dagens modell'!C51</f>
        <v>7.1148518472909927E-3</v>
      </c>
      <c r="Q51" s="2">
        <f>D51-'Dagens modell'!D51</f>
        <v>179351.44765777863</v>
      </c>
      <c r="R51" s="2">
        <f>E51-'Dagens modell'!E51</f>
        <v>410877.36253302824</v>
      </c>
      <c r="S51" s="2">
        <f>F51-'Dagens modell'!F51</f>
        <v>-450991.7899780685</v>
      </c>
      <c r="T51" s="2">
        <f>G51-'Dagens modell'!G51</f>
        <v>139237.02726376615</v>
      </c>
      <c r="U51" s="2">
        <f>H51-'Dagens modell'!H51</f>
        <v>-6.0062471311539412E-4</v>
      </c>
      <c r="V51" s="2">
        <f>I51-'Dagens modell'!I51</f>
        <v>-1.0000076144933701E-7</v>
      </c>
      <c r="W51" s="2">
        <f>J51-'Dagens modell'!J51</f>
        <v>23226.690569053637</v>
      </c>
      <c r="X51" s="2">
        <f>K51-'Dagens modell'!K51</f>
        <v>-240781.85992753293</v>
      </c>
      <c r="Y51" s="2">
        <f>L51-'Dagens modell'!L51</f>
        <v>-217555.16995920381</v>
      </c>
      <c r="Z51" s="2">
        <f>M51-'Dagens modell'!M51</f>
        <v>-78318.142695438117</v>
      </c>
      <c r="AB51" s="16" t="s">
        <v>122</v>
      </c>
      <c r="AC51" s="9">
        <f t="shared" si="3"/>
        <v>6.2875817855893281</v>
      </c>
      <c r="AD51" s="10">
        <f t="shared" si="4"/>
        <v>2.4798053027802309</v>
      </c>
      <c r="AE51" s="11">
        <f t="shared" si="5"/>
        <v>8.7673870883695599</v>
      </c>
      <c r="AF51" s="4"/>
      <c r="AG51" s="9">
        <f t="shared" si="6"/>
        <v>0.13923702726376616</v>
      </c>
      <c r="AH51" s="10">
        <f t="shared" si="7"/>
        <v>-0.21755516995920379</v>
      </c>
      <c r="AI51" s="17">
        <f t="shared" si="8"/>
        <v>-7.8318142695437631E-2</v>
      </c>
      <c r="AK51" s="4">
        <f t="shared" si="9"/>
        <v>7.8318142695437631E-2</v>
      </c>
      <c r="AL51" s="24">
        <f>AK51/'Dagens modell'!M51*1000000</f>
        <v>8.8538042642879646E-3</v>
      </c>
    </row>
    <row r="52" spans="1:38" x14ac:dyDescent="0.25">
      <c r="A52" s="4" t="s">
        <v>63</v>
      </c>
      <c r="B52" s="2">
        <v>168762.467466995</v>
      </c>
      <c r="C52" s="2">
        <v>558027.59829598549</v>
      </c>
      <c r="D52" s="2">
        <v>1257843.8558552293</v>
      </c>
      <c r="E52" s="2">
        <v>1011581.7070625396</v>
      </c>
      <c r="F52" s="2">
        <v>0</v>
      </c>
      <c r="G52" s="2">
        <f t="shared" si="0"/>
        <v>2996215.6286807493</v>
      </c>
      <c r="H52" s="2">
        <v>259999.98775717348</v>
      </c>
      <c r="I52" s="2">
        <v>45737.154799142088</v>
      </c>
      <c r="J52" s="2">
        <v>622950.40383834706</v>
      </c>
      <c r="K52" s="2">
        <v>0</v>
      </c>
      <c r="L52" s="2">
        <f t="shared" si="1"/>
        <v>928687.5463946627</v>
      </c>
      <c r="M52" s="2">
        <f t="shared" si="2"/>
        <v>3924903.1750754118</v>
      </c>
      <c r="O52" s="2">
        <f>B52-'Dagens modell'!B52</f>
        <v>-6.1429734341800213E-4</v>
      </c>
      <c r="P52" s="2">
        <f>C52-'Dagens modell'!C52</f>
        <v>3.3481656573712826E-3</v>
      </c>
      <c r="Q52" s="2">
        <f>D52-'Dagens modell'!D52</f>
        <v>179351.44765777863</v>
      </c>
      <c r="R52" s="2">
        <f>E52-'Dagens modell'!E52</f>
        <v>123870.14646004688</v>
      </c>
      <c r="S52" s="2">
        <f>F52-'Dagens modell'!F52</f>
        <v>-286708.84180822806</v>
      </c>
      <c r="T52" s="2">
        <f>G52-'Dagens modell'!G52</f>
        <v>16512.75504346611</v>
      </c>
      <c r="U52" s="2">
        <f>H52-'Dagens modell'!H52</f>
        <v>-1.2242826516740024E-2</v>
      </c>
      <c r="V52" s="2">
        <f>I52-'Dagens modell'!I52</f>
        <v>-1.0000076144933701E-7</v>
      </c>
      <c r="W52" s="2">
        <f>J52-'Dagens modell'!J52</f>
        <v>7610.0364044775488</v>
      </c>
      <c r="X52" s="2">
        <f>K52-'Dagens modell'!K52</f>
        <v>0</v>
      </c>
      <c r="Y52" s="2">
        <f>L52-'Dagens modell'!L52</f>
        <v>7610.0241615511477</v>
      </c>
      <c r="Z52" s="2">
        <f>M52-'Dagens modell'!M52</f>
        <v>24122.779205016792</v>
      </c>
      <c r="AB52" s="16" t="s">
        <v>123</v>
      </c>
      <c r="AC52" s="9">
        <f t="shared" si="3"/>
        <v>2.9962156286807495</v>
      </c>
      <c r="AD52" s="10">
        <f t="shared" si="4"/>
        <v>0.92868754639466267</v>
      </c>
      <c r="AE52" s="11">
        <f t="shared" si="5"/>
        <v>3.9249031750754124</v>
      </c>
      <c r="AF52" s="4"/>
      <c r="AG52" s="9">
        <f t="shared" si="6"/>
        <v>1.651275504346611E-2</v>
      </c>
      <c r="AH52" s="10">
        <f t="shared" si="7"/>
        <v>7.6100241615511474E-3</v>
      </c>
      <c r="AI52" s="17">
        <f t="shared" si="8"/>
        <v>2.4122779205017257E-2</v>
      </c>
      <c r="AK52" s="4">
        <f t="shared" si="9"/>
        <v>2.4122779205017257E-2</v>
      </c>
      <c r="AL52" s="24">
        <f>AK52/'Dagens modell'!M52*1000000</f>
        <v>6.1840905554578539E-3</v>
      </c>
    </row>
    <row r="53" spans="1:38" x14ac:dyDescent="0.25">
      <c r="A53" s="4" t="s">
        <v>64</v>
      </c>
      <c r="B53" s="2">
        <v>1301865.2358490594</v>
      </c>
      <c r="C53" s="2">
        <v>488274.14850898733</v>
      </c>
      <c r="D53" s="2">
        <v>1572304.8198190369</v>
      </c>
      <c r="E53" s="2">
        <v>1602802.0261817274</v>
      </c>
      <c r="F53" s="2">
        <v>0</v>
      </c>
      <c r="G53" s="2">
        <f t="shared" si="0"/>
        <v>4965246.2303588111</v>
      </c>
      <c r="H53" s="2">
        <v>349999.99939937529</v>
      </c>
      <c r="I53" s="2">
        <v>589061.32596544642</v>
      </c>
      <c r="J53" s="2">
        <v>1278573.3054041353</v>
      </c>
      <c r="K53" s="2">
        <v>0</v>
      </c>
      <c r="L53" s="2">
        <f t="shared" si="1"/>
        <v>2217634.6307689571</v>
      </c>
      <c r="M53" s="2">
        <f t="shared" si="2"/>
        <v>7182880.8611277677</v>
      </c>
      <c r="O53" s="2">
        <f>B53-'Dagens modell'!B53</f>
        <v>-4.7388046514242887E-3</v>
      </c>
      <c r="P53" s="2">
        <f>C53-'Dagens modell'!C53</f>
        <v>2.9296449501998723E-3</v>
      </c>
      <c r="Q53" s="2">
        <f>D53-'Dagens modell'!D53</f>
        <v>224189.30957222357</v>
      </c>
      <c r="R53" s="2">
        <f>E53-'Dagens modell'!E53</f>
        <v>193747.19947925396</v>
      </c>
      <c r="S53" s="2">
        <f>F53-'Dagens modell'!F53</f>
        <v>-384436.72866893519</v>
      </c>
      <c r="T53" s="2">
        <f>G53-'Dagens modell'!G53</f>
        <v>33499.778573382646</v>
      </c>
      <c r="U53" s="2">
        <f>H53-'Dagens modell'!H53</f>
        <v>-6.0062471311539412E-4</v>
      </c>
      <c r="V53" s="2">
        <f>I53-'Dagens modell'!I53</f>
        <v>-1.0000076144933701E-7</v>
      </c>
      <c r="W53" s="2">
        <f>J53-'Dagens modell'!J53</f>
        <v>15619.203936568229</v>
      </c>
      <c r="X53" s="2">
        <f>K53-'Dagens modell'!K53</f>
        <v>0</v>
      </c>
      <c r="Y53" s="2">
        <f>L53-'Dagens modell'!L53</f>
        <v>15619.203335843515</v>
      </c>
      <c r="Z53" s="2">
        <f>M53-'Dagens modell'!M53</f>
        <v>49118.981909225695</v>
      </c>
      <c r="AB53" s="16" t="s">
        <v>124</v>
      </c>
      <c r="AC53" s="9">
        <f t="shared" si="3"/>
        <v>4.9652462303588107</v>
      </c>
      <c r="AD53" s="10">
        <f t="shared" si="4"/>
        <v>2.2176346307689569</v>
      </c>
      <c r="AE53" s="11">
        <f t="shared" si="5"/>
        <v>7.1828808611277672</v>
      </c>
      <c r="AF53" s="4"/>
      <c r="AG53" s="9">
        <f t="shared" si="6"/>
        <v>3.3499778573382648E-2</v>
      </c>
      <c r="AH53" s="10">
        <f t="shared" si="7"/>
        <v>1.5619203335843514E-2</v>
      </c>
      <c r="AI53" s="17">
        <f t="shared" si="8"/>
        <v>4.9118981909226159E-2</v>
      </c>
      <c r="AK53" s="4">
        <f t="shared" si="9"/>
        <v>4.9118981909226159E-2</v>
      </c>
      <c r="AL53" s="24">
        <f>AK53/'Dagens modell'!M53*1000000</f>
        <v>6.8854249329957772E-3</v>
      </c>
    </row>
    <row r="54" spans="1:38" x14ac:dyDescent="0.25">
      <c r="A54" s="4" t="s">
        <v>65</v>
      </c>
      <c r="B54" s="2">
        <v>0</v>
      </c>
      <c r="C54" s="2">
        <v>143178.13377331206</v>
      </c>
      <c r="D54" s="2">
        <v>1237159.3124478324</v>
      </c>
      <c r="E54" s="2">
        <v>0</v>
      </c>
      <c r="F54" s="2">
        <v>0</v>
      </c>
      <c r="G54" s="2">
        <f t="shared" si="0"/>
        <v>1380337.4462211444</v>
      </c>
      <c r="H54" s="2">
        <v>200000.0047472725</v>
      </c>
      <c r="I54" s="2">
        <v>9088.7935818808</v>
      </c>
      <c r="J54" s="2">
        <v>333928.85275497171</v>
      </c>
      <c r="K54" s="2">
        <v>0</v>
      </c>
      <c r="L54" s="2">
        <f t="shared" si="1"/>
        <v>543017.65108412504</v>
      </c>
      <c r="M54" s="2">
        <f t="shared" si="2"/>
        <v>1923355.0973052694</v>
      </c>
      <c r="O54" s="2">
        <f>B54-'Dagens modell'!B54</f>
        <v>0</v>
      </c>
      <c r="P54" s="2">
        <f>C54-'Dagens modell'!C54</f>
        <v>8.5906879394315183E-4</v>
      </c>
      <c r="Q54" s="2">
        <f>D54-'Dagens modell'!D54</f>
        <v>176402.11274073971</v>
      </c>
      <c r="R54" s="2">
        <f>E54-'Dagens modell'!E54</f>
        <v>0</v>
      </c>
      <c r="S54" s="2">
        <f>F54-'Dagens modell'!F54</f>
        <v>-202391.95986533468</v>
      </c>
      <c r="T54" s="2">
        <f>G54-'Dagens modell'!G54</f>
        <v>-25989.846265526256</v>
      </c>
      <c r="U54" s="2">
        <f>H54-'Dagens modell'!H54</f>
        <v>4.7472724982071668E-3</v>
      </c>
      <c r="V54" s="2">
        <f>I54-'Dagens modell'!I54</f>
        <v>-1.0000076144933701E-7</v>
      </c>
      <c r="W54" s="2">
        <f>J54-'Dagens modell'!J54</f>
        <v>4079.314677882765</v>
      </c>
      <c r="X54" s="2">
        <f>K54-'Dagens modell'!K54</f>
        <v>-11763.280585451226</v>
      </c>
      <c r="Y54" s="2">
        <f>L54-'Dagens modell'!L54</f>
        <v>-7683.9611603959929</v>
      </c>
      <c r="Z54" s="2">
        <f>M54-'Dagens modell'!M54</f>
        <v>-33673.807425922249</v>
      </c>
      <c r="AB54" s="16" t="s">
        <v>125</v>
      </c>
      <c r="AC54" s="9">
        <f t="shared" si="3"/>
        <v>1.3803374462211444</v>
      </c>
      <c r="AD54" s="10">
        <f t="shared" si="4"/>
        <v>0.54301765108412503</v>
      </c>
      <c r="AE54" s="11">
        <f t="shared" si="5"/>
        <v>1.9233550973052695</v>
      </c>
      <c r="AF54" s="4"/>
      <c r="AG54" s="9">
        <f t="shared" si="6"/>
        <v>-2.5989846265526254E-2</v>
      </c>
      <c r="AH54" s="10">
        <f t="shared" si="7"/>
        <v>-7.6839611603959929E-3</v>
      </c>
      <c r="AI54" s="17">
        <f t="shared" si="8"/>
        <v>-3.3673807425922249E-2</v>
      </c>
      <c r="AK54" s="4">
        <f t="shared" si="9"/>
        <v>3.3673807425922249E-2</v>
      </c>
      <c r="AL54" s="24">
        <f>AK54/'Dagens modell'!M54*1000000</f>
        <v>1.720659686962954E-2</v>
      </c>
    </row>
    <row r="55" spans="1:38" x14ac:dyDescent="0.25">
      <c r="A55" s="4" t="s">
        <v>66</v>
      </c>
      <c r="B55" s="2">
        <v>271864.35010373633</v>
      </c>
      <c r="C55" s="2">
        <v>150520.60217194346</v>
      </c>
      <c r="D55" s="2">
        <v>1207530.1016210201</v>
      </c>
      <c r="E55" s="2">
        <v>0</v>
      </c>
      <c r="F55" s="2">
        <v>0</v>
      </c>
      <c r="G55" s="2">
        <f t="shared" si="0"/>
        <v>1629915.0538967</v>
      </c>
      <c r="H55" s="2">
        <v>429999.9950605944</v>
      </c>
      <c r="I55" s="2">
        <v>40752.977673594549</v>
      </c>
      <c r="J55" s="2">
        <v>469710.00628445268</v>
      </c>
      <c r="K55" s="2">
        <v>0</v>
      </c>
      <c r="L55" s="2">
        <f t="shared" si="1"/>
        <v>940462.97901864164</v>
      </c>
      <c r="M55" s="2">
        <f t="shared" si="2"/>
        <v>2570378.0329153417</v>
      </c>
      <c r="O55" s="2">
        <f>B55-'Dagens modell'!B55</f>
        <v>-9.8958943272009492E-4</v>
      </c>
      <c r="P55" s="2">
        <f>C55-'Dagens modell'!C55</f>
        <v>9.0312364045530558E-4</v>
      </c>
      <c r="Q55" s="2">
        <f>D55-'Dagens modell'!D55</f>
        <v>172177.3897514675</v>
      </c>
      <c r="R55" s="2">
        <f>E55-'Dagens modell'!E55</f>
        <v>0</v>
      </c>
      <c r="S55" s="2">
        <f>F55-'Dagens modell'!F55</f>
        <v>-197415.374851739</v>
      </c>
      <c r="T55" s="2">
        <f>G55-'Dagens modell'!G55</f>
        <v>-25237.985186737264</v>
      </c>
      <c r="U55" s="2">
        <f>H55-'Dagens modell'!H55</f>
        <v>-4.9394055968150496E-3</v>
      </c>
      <c r="V55" s="2">
        <f>I55-'Dagens modell'!I55</f>
        <v>-1.0000076144933701E-7</v>
      </c>
      <c r="W55" s="2">
        <f>J55-'Dagens modell'!J55</f>
        <v>5738.0334378908738</v>
      </c>
      <c r="X55" s="2">
        <f>K55-'Dagens modell'!K55</f>
        <v>-7280.5418647200977</v>
      </c>
      <c r="Y55" s="2">
        <f>L55-'Dagens modell'!L55</f>
        <v>-1542.5133663347224</v>
      </c>
      <c r="Z55" s="2">
        <f>M55-'Dagens modell'!M55</f>
        <v>-26780.498553072102</v>
      </c>
      <c r="AB55" s="16" t="s">
        <v>126</v>
      </c>
      <c r="AC55" s="9">
        <f t="shared" si="3"/>
        <v>1.6299150538967</v>
      </c>
      <c r="AD55" s="10">
        <f t="shared" si="4"/>
        <v>0.94046297901864162</v>
      </c>
      <c r="AE55" s="11">
        <f t="shared" si="5"/>
        <v>2.5703780329153414</v>
      </c>
      <c r="AF55" s="4"/>
      <c r="AG55" s="9">
        <f t="shared" si="6"/>
        <v>-2.5237985186737262E-2</v>
      </c>
      <c r="AH55" s="10">
        <f t="shared" si="7"/>
        <v>-1.5425133663347225E-3</v>
      </c>
      <c r="AI55" s="17">
        <f t="shared" si="8"/>
        <v>-2.6780498553071984E-2</v>
      </c>
      <c r="AK55" s="4">
        <f t="shared" si="9"/>
        <v>2.6780498553071984E-2</v>
      </c>
      <c r="AL55" s="24">
        <f>AK55/'Dagens modell'!M55*1000000</f>
        <v>1.0311460863319149E-2</v>
      </c>
    </row>
    <row r="56" spans="1:38" x14ac:dyDescent="0.25">
      <c r="A56" s="4" t="s">
        <v>67</v>
      </c>
      <c r="B56" s="2">
        <v>600392.36314460845</v>
      </c>
      <c r="C56" s="2">
        <v>308383.67274251831</v>
      </c>
      <c r="D56" s="2">
        <v>2767256.482881505</v>
      </c>
      <c r="E56" s="2">
        <v>1260798.7700427934</v>
      </c>
      <c r="F56" s="2">
        <v>0</v>
      </c>
      <c r="G56" s="2">
        <f t="shared" si="0"/>
        <v>4936831.2888114247</v>
      </c>
      <c r="H56" s="2">
        <v>360000.00250659313</v>
      </c>
      <c r="I56" s="2">
        <v>34449.45954422561</v>
      </c>
      <c r="J56" s="2">
        <v>1560513.1090779819</v>
      </c>
      <c r="K56" s="2">
        <v>0</v>
      </c>
      <c r="L56" s="2">
        <f t="shared" si="1"/>
        <v>1954962.5711288005</v>
      </c>
      <c r="M56" s="2">
        <f t="shared" si="2"/>
        <v>6891793.8599402253</v>
      </c>
      <c r="O56" s="2">
        <f>B56-'Dagens modell'!B56</f>
        <v>-2.1854352671653032E-3</v>
      </c>
      <c r="P56" s="2">
        <f>C56-'Dagens modell'!C56</f>
        <v>1.8503020401112735E-3</v>
      </c>
      <c r="Q56" s="2">
        <f>D56-'Dagens modell'!D56</f>
        <v>610271.66648660414</v>
      </c>
      <c r="R56" s="2">
        <f>E56-'Dagens modell'!E56</f>
        <v>164672.45688417298</v>
      </c>
      <c r="S56" s="2">
        <f>F56-'Dagens modell'!F56</f>
        <v>-593182.09144212655</v>
      </c>
      <c r="T56" s="2">
        <f>G56-'Dagens modell'!G56</f>
        <v>181762.03159351647</v>
      </c>
      <c r="U56" s="2">
        <f>H56-'Dagens modell'!H56</f>
        <v>2.506593125872314E-3</v>
      </c>
      <c r="V56" s="2">
        <f>I56-'Dagens modell'!I56</f>
        <v>-1.0000076144933701E-7</v>
      </c>
      <c r="W56" s="2">
        <f>J56-'Dagens modell'!J56</f>
        <v>470479.66102898237</v>
      </c>
      <c r="X56" s="2">
        <f>K56-'Dagens modell'!K56</f>
        <v>-201676.52521475605</v>
      </c>
      <c r="Y56" s="2">
        <f>L56-'Dagens modell'!L56</f>
        <v>268803.13832071912</v>
      </c>
      <c r="Z56" s="2">
        <f>M56-'Dagens modell'!M56</f>
        <v>450565.16991423536</v>
      </c>
      <c r="AB56" s="16" t="s">
        <v>127</v>
      </c>
      <c r="AC56" s="9">
        <f t="shared" si="3"/>
        <v>4.9368312888114252</v>
      </c>
      <c r="AD56" s="10">
        <f t="shared" si="4"/>
        <v>1.9549625711288006</v>
      </c>
      <c r="AE56" s="11">
        <f t="shared" si="5"/>
        <v>6.8917938599402255</v>
      </c>
      <c r="AF56" s="4"/>
      <c r="AG56" s="9">
        <f t="shared" si="6"/>
        <v>0.18176203159351648</v>
      </c>
      <c r="AH56" s="10">
        <f t="shared" si="7"/>
        <v>0.26880313832071911</v>
      </c>
      <c r="AI56" s="17">
        <f t="shared" si="8"/>
        <v>0.45056516991423556</v>
      </c>
      <c r="AK56" s="4">
        <f t="shared" si="9"/>
        <v>0.45056516991423556</v>
      </c>
      <c r="AL56" s="24">
        <f>AK56/'Dagens modell'!M56*1000000</f>
        <v>6.995018987789077E-2</v>
      </c>
    </row>
    <row r="57" spans="1:38" x14ac:dyDescent="0.25">
      <c r="A57" s="4" t="s">
        <v>68</v>
      </c>
      <c r="B57" s="2">
        <v>0.45296523248828324</v>
      </c>
      <c r="C57" s="2">
        <v>209260.34936099456</v>
      </c>
      <c r="D57" s="2">
        <v>1257843.8558552293</v>
      </c>
      <c r="E57" s="2">
        <v>799282.00370838004</v>
      </c>
      <c r="F57" s="2">
        <v>0</v>
      </c>
      <c r="G57" s="2">
        <f t="shared" si="0"/>
        <v>2266386.6618898362</v>
      </c>
      <c r="H57" s="2">
        <v>319999.99551864137</v>
      </c>
      <c r="I57" s="2">
        <v>78867.273339546286</v>
      </c>
      <c r="J57" s="2">
        <v>744372.8505252226</v>
      </c>
      <c r="K57" s="2">
        <v>0</v>
      </c>
      <c r="L57" s="2">
        <f t="shared" si="1"/>
        <v>1143240.1193834103</v>
      </c>
      <c r="M57" s="2">
        <f t="shared" si="2"/>
        <v>3409626.7812732467</v>
      </c>
      <c r="O57" s="2">
        <f>B57-'Dagens modell'!B57</f>
        <v>-1.6487987641866653E-9</v>
      </c>
      <c r="P57" s="2">
        <f>C57-'Dagens modell'!C57</f>
        <v>1.2555620924104005E-3</v>
      </c>
      <c r="Q57" s="2">
        <f>D57-'Dagens modell'!D57</f>
        <v>179351.44765777863</v>
      </c>
      <c r="R57" s="2">
        <f>E57-'Dagens modell'!E57</f>
        <v>103656.71687510016</v>
      </c>
      <c r="S57" s="2">
        <f>F57-'Dagens modell'!F57</f>
        <v>-303873.53380474221</v>
      </c>
      <c r="T57" s="2">
        <f>G57-'Dagens modell'!G57</f>
        <v>-20865.368016303051</v>
      </c>
      <c r="U57" s="2">
        <f>H57-'Dagens modell'!H57</f>
        <v>-4.4813586282543838E-3</v>
      </c>
      <c r="V57" s="2">
        <f>I57-'Dagens modell'!I57</f>
        <v>-1.0000076144933701E-7</v>
      </c>
      <c r="W57" s="2">
        <f>J57-'Dagens modell'!J57</f>
        <v>9093.3474897813285</v>
      </c>
      <c r="X57" s="2">
        <f>K57-'Dagens modell'!K57</f>
        <v>-9928.0116337037107</v>
      </c>
      <c r="Y57" s="2">
        <f>L57-'Dagens modell'!L57</f>
        <v>-834.66862538084388</v>
      </c>
      <c r="Z57" s="2">
        <f>M57-'Dagens modell'!M57</f>
        <v>-21700.036641683429</v>
      </c>
      <c r="AB57" s="18" t="s">
        <v>128</v>
      </c>
      <c r="AC57" s="19">
        <f t="shared" si="3"/>
        <v>2.2663866618898361</v>
      </c>
      <c r="AD57" s="20">
        <f t="shared" si="4"/>
        <v>1.1432401193834103</v>
      </c>
      <c r="AE57" s="21">
        <f t="shared" si="5"/>
        <v>3.4096267812732464</v>
      </c>
      <c r="AF57" s="22"/>
      <c r="AG57" s="19">
        <f t="shared" si="6"/>
        <v>-2.0865368016303051E-2</v>
      </c>
      <c r="AH57" s="20">
        <f t="shared" si="7"/>
        <v>-8.346686253808439E-4</v>
      </c>
      <c r="AI57" s="23">
        <f t="shared" si="8"/>
        <v>-2.1700036641683896E-2</v>
      </c>
      <c r="AK57" s="4">
        <f t="shared" si="9"/>
        <v>2.1700036641683896E-2</v>
      </c>
      <c r="AL57" s="24">
        <f>AK57/'Dagens modell'!M57*1000000</f>
        <v>6.3240949618637828E-3</v>
      </c>
    </row>
    <row r="58" spans="1:38" x14ac:dyDescent="0.25">
      <c r="B58" s="3">
        <v>21098130</v>
      </c>
      <c r="C58" s="3">
        <v>44609166.755885005</v>
      </c>
      <c r="D58" s="3">
        <v>85604496.676049292</v>
      </c>
      <c r="E58" s="3">
        <v>116343206.56806564</v>
      </c>
      <c r="F58" s="3">
        <v>33000000</v>
      </c>
      <c r="G58" s="3">
        <v>300654999.99999994</v>
      </c>
      <c r="H58" s="3">
        <v>17580000</v>
      </c>
      <c r="I58" s="3">
        <v>33399752.749999996</v>
      </c>
      <c r="J58" s="3">
        <v>100199258.25</v>
      </c>
      <c r="K58" s="3">
        <v>0</v>
      </c>
      <c r="L58" s="3">
        <v>151179011</v>
      </c>
      <c r="M58" s="3">
        <v>451834010.99999994</v>
      </c>
      <c r="O58" s="3">
        <f t="shared" ref="O58:Y58" si="10">SUM(O3:O57)</f>
        <v>-7.6797440625585342E-2</v>
      </c>
      <c r="P58" s="3">
        <f t="shared" si="10"/>
        <v>0.26765500053807045</v>
      </c>
      <c r="Q58" s="3">
        <f t="shared" si="10"/>
        <v>16500000.602805212</v>
      </c>
      <c r="R58" s="3">
        <f t="shared" si="10"/>
        <v>16499999.206337124</v>
      </c>
      <c r="S58" s="3">
        <f t="shared" si="10"/>
        <v>-33000000</v>
      </c>
      <c r="T58" s="3">
        <f t="shared" si="10"/>
        <v>-1.0780058801174164E-7</v>
      </c>
      <c r="U58" s="3">
        <f t="shared" si="10"/>
        <v>-8.440110832452774E-10</v>
      </c>
      <c r="V58" s="3">
        <f t="shared" si="10"/>
        <v>-5.5007345286459893E-6</v>
      </c>
      <c r="W58" s="3">
        <f t="shared" si="10"/>
        <v>5343960.4400000032</v>
      </c>
      <c r="X58" s="3">
        <f t="shared" si="10"/>
        <v>-5343960.4399999995</v>
      </c>
      <c r="Y58" s="3">
        <f t="shared" si="10"/>
        <v>-5.496141966432333E-6</v>
      </c>
      <c r="Z58" s="3">
        <f>SUM(Z3:Z57)</f>
        <v>-5.604233592748642E-6</v>
      </c>
      <c r="AK58" s="4"/>
      <c r="AL58" s="4"/>
    </row>
    <row r="59" spans="1:38" x14ac:dyDescent="0.25">
      <c r="AI59" s="4">
        <f>COUNTIF(AI3:AI57,"&lt;0")</f>
        <v>33</v>
      </c>
      <c r="AK59" s="26">
        <f>AVERAGE(AK3:AK57)</f>
        <v>0.23688972027046443</v>
      </c>
      <c r="AL59" s="33">
        <f>AVERAGE(AL3:AL57)</f>
        <v>2.5017292777846534E-2</v>
      </c>
    </row>
    <row r="60" spans="1:38" x14ac:dyDescent="0.25">
      <c r="AK60" s="4"/>
      <c r="AL60" s="24"/>
    </row>
    <row r="61" spans="1:38" x14ac:dyDescent="0.25">
      <c r="AK61" s="4"/>
      <c r="AL61" s="24"/>
    </row>
    <row r="62" spans="1:38" x14ac:dyDescent="0.25">
      <c r="AK62" s="4"/>
      <c r="AL62" s="24"/>
    </row>
    <row r="63" spans="1:38" x14ac:dyDescent="0.25">
      <c r="AK63" s="4"/>
      <c r="AL63" s="24"/>
    </row>
    <row r="64" spans="1:38" x14ac:dyDescent="0.25">
      <c r="AK64" s="4"/>
      <c r="AL64" s="24"/>
    </row>
    <row r="65" spans="37:38" x14ac:dyDescent="0.25">
      <c r="AK65" s="4"/>
      <c r="AL65" s="24"/>
    </row>
    <row r="66" spans="37:38" x14ac:dyDescent="0.25">
      <c r="AK66" s="4"/>
      <c r="AL66" s="24"/>
    </row>
    <row r="67" spans="37:38" x14ac:dyDescent="0.25">
      <c r="AK67" s="4"/>
      <c r="AL67" s="24"/>
    </row>
    <row r="68" spans="37:38" x14ac:dyDescent="0.25">
      <c r="AK68" s="4"/>
      <c r="AL68" s="24"/>
    </row>
    <row r="69" spans="37:38" x14ac:dyDescent="0.25">
      <c r="AK69" s="4"/>
      <c r="AL69" s="24"/>
    </row>
    <row r="70" spans="37:38" x14ac:dyDescent="0.25">
      <c r="AK70" s="4"/>
      <c r="AL70" s="24"/>
    </row>
    <row r="71" spans="37:38" x14ac:dyDescent="0.25">
      <c r="AK71" s="4"/>
      <c r="AL71" s="24"/>
    </row>
    <row r="72" spans="37:38" x14ac:dyDescent="0.25">
      <c r="AK72" s="4"/>
      <c r="AL72" s="24"/>
    </row>
    <row r="73" spans="37:38" x14ac:dyDescent="0.25">
      <c r="AK73" s="4"/>
      <c r="AL73" s="24"/>
    </row>
    <row r="74" spans="37:38" x14ac:dyDescent="0.25">
      <c r="AK74" s="4"/>
      <c r="AL74" s="4"/>
    </row>
    <row r="75" spans="37:38" x14ac:dyDescent="0.25">
      <c r="AK75" s="26"/>
      <c r="AL75" s="25"/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B89C-FF79-48B5-867D-44D194A280D9}">
  <dimension ref="A1:AL75"/>
  <sheetViews>
    <sheetView zoomScale="90" zoomScaleNormal="90" workbookViewId="0">
      <pane xSplit="1" ySplit="2" topLeftCell="V42" activePane="bottomRight" state="frozen"/>
      <selection activeCell="AJ61" sqref="AJ61"/>
      <selection pane="topRight" activeCell="AJ61" sqref="AJ61"/>
      <selection pane="bottomLeft" activeCell="AJ61" sqref="AJ61"/>
      <selection pane="bottomRight" activeCell="AK68" sqref="AK68"/>
    </sheetView>
  </sheetViews>
  <sheetFormatPr baseColWidth="10" defaultRowHeight="15" x14ac:dyDescent="0.25"/>
  <cols>
    <col min="1" max="1" width="42.85546875" bestFit="1" customWidth="1"/>
    <col min="2" max="3" width="13.85546875" bestFit="1" customWidth="1"/>
    <col min="4" max="5" width="14.85546875" bestFit="1" customWidth="1"/>
    <col min="6" max="6" width="11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1" width="11.5703125" bestFit="1" customWidth="1"/>
    <col min="12" max="13" width="14.85546875" bestFit="1" customWidth="1"/>
    <col min="15" max="15" width="19.140625" bestFit="1" customWidth="1"/>
    <col min="16" max="16" width="14.85546875" bestFit="1" customWidth="1"/>
    <col min="17" max="17" width="22" bestFit="1" customWidth="1"/>
    <col min="18" max="18" width="16.7109375" bestFit="1" customWidth="1"/>
    <col min="19" max="19" width="31" bestFit="1" customWidth="1"/>
    <col min="20" max="20" width="13.85546875" bestFit="1" customWidth="1"/>
    <col min="21" max="21" width="24.7109375" bestFit="1" customWidth="1"/>
    <col min="22" max="22" width="20.140625" bestFit="1" customWidth="1"/>
    <col min="23" max="23" width="16.85546875" bestFit="1" customWidth="1"/>
    <col min="24" max="24" width="17.28515625" bestFit="1" customWidth="1"/>
    <col min="25" max="26" width="13.85546875" bestFit="1" customWidth="1"/>
    <col min="28" max="28" width="11" bestFit="1" customWidth="1"/>
    <col min="29" max="30" width="7.7109375" bestFit="1" customWidth="1"/>
    <col min="31" max="31" width="7.42578125" bestFit="1" customWidth="1"/>
    <col min="32" max="32" width="4.140625" customWidth="1"/>
    <col min="33" max="34" width="7.7109375" bestFit="1" customWidth="1"/>
    <col min="35" max="35" width="7.28515625" bestFit="1" customWidth="1"/>
    <col min="38" max="38" width="11.85546875" bestFit="1" customWidth="1"/>
  </cols>
  <sheetData>
    <row r="1" spans="1:38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  <c r="AK1" s="4"/>
      <c r="AL1" s="24"/>
    </row>
    <row r="2" spans="1:3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F2" s="4"/>
      <c r="AG2" s="6" t="s">
        <v>69</v>
      </c>
      <c r="AH2" s="7" t="s">
        <v>70</v>
      </c>
      <c r="AI2" s="15" t="s">
        <v>72</v>
      </c>
      <c r="AK2" s="4"/>
      <c r="AL2" s="24"/>
    </row>
    <row r="3" spans="1:38" x14ac:dyDescent="0.25">
      <c r="A3" s="4" t="s">
        <v>14</v>
      </c>
      <c r="B3" s="2">
        <v>69516.433006692037</v>
      </c>
      <c r="C3" s="2">
        <v>0</v>
      </c>
      <c r="D3" s="2">
        <v>1219587.8530388612</v>
      </c>
      <c r="E3" s="2">
        <v>0</v>
      </c>
      <c r="F3" s="2">
        <v>0</v>
      </c>
      <c r="G3" s="2">
        <f>SUM(B3:F3)</f>
        <v>1289104.2860455532</v>
      </c>
      <c r="H3" s="2">
        <v>260000.00335139816</v>
      </c>
      <c r="I3" s="2">
        <v>4300.0743828253244</v>
      </c>
      <c r="J3" s="2">
        <v>188047.0628508309</v>
      </c>
      <c r="K3" s="2">
        <v>0</v>
      </c>
      <c r="L3" s="2">
        <f>SUM(H3:K3)</f>
        <v>452347.14058505441</v>
      </c>
      <c r="M3" s="2">
        <f>G3+L3</f>
        <v>1741451.4266306076</v>
      </c>
      <c r="O3" s="2">
        <f>B3-'Dagens modell'!B3</f>
        <v>-2.5304063456133008E-4</v>
      </c>
      <c r="P3" s="2">
        <f>C3-'Dagens modell'!C3</f>
        <v>-22027.405063729733</v>
      </c>
      <c r="Q3" s="2">
        <f>D3-'Dagens modell'!D3</f>
        <v>579922.02248797333</v>
      </c>
      <c r="R3" s="2">
        <f>E3-'Dagens modell'!E3</f>
        <v>0</v>
      </c>
      <c r="S3" s="2">
        <f>F3-'Dagens modell'!F3</f>
        <v>-108147.4777547667</v>
      </c>
      <c r="T3" s="2">
        <f>G3-'Dagens modell'!G3</f>
        <v>449747.1394164362</v>
      </c>
      <c r="U3" s="2">
        <f>H3-'Dagens modell'!H3</f>
        <v>3.3513981616124511E-3</v>
      </c>
      <c r="V3" s="2">
        <f>I3-'Dagens modell'!I3</f>
        <v>-9.9999851954635233E-8</v>
      </c>
      <c r="W3" s="2">
        <f>J3-'Dagens modell'!J3</f>
        <v>10029.176685377635</v>
      </c>
      <c r="X3" s="2">
        <f>K3-'Dagens modell'!K3</f>
        <v>0</v>
      </c>
      <c r="Y3" s="2">
        <f>L3-'Dagens modell'!L3</f>
        <v>10029.180036675767</v>
      </c>
      <c r="Z3" s="2">
        <f>M3-'Dagens modell'!M3</f>
        <v>459776.31945311208</v>
      </c>
      <c r="AB3" s="16" t="s">
        <v>74</v>
      </c>
      <c r="AC3" s="9">
        <f>G3/1000000</f>
        <v>1.2891042860455533</v>
      </c>
      <c r="AD3" s="10">
        <f>L3/1000000</f>
        <v>0.45234714058505443</v>
      </c>
      <c r="AE3" s="11">
        <f>AC3+AD3</f>
        <v>1.7414514266306078</v>
      </c>
      <c r="AF3" s="4"/>
      <c r="AG3" s="9">
        <f>T3/1000000</f>
        <v>0.44974713941643618</v>
      </c>
      <c r="AH3" s="10">
        <f>Y3/1000000</f>
        <v>1.0029180036675767E-2</v>
      </c>
      <c r="AI3" s="17">
        <f>AG3+AH3</f>
        <v>0.45977631945311193</v>
      </c>
      <c r="AK3" s="4">
        <f>ABS(AI3)</f>
        <v>0.45977631945311193</v>
      </c>
      <c r="AL3" s="24">
        <f>AK3/'Dagens modell'!M3*1000000</f>
        <v>0.35873078666997849</v>
      </c>
    </row>
    <row r="4" spans="1:38" x14ac:dyDescent="0.25">
      <c r="A4" s="4" t="s">
        <v>15</v>
      </c>
      <c r="B4" s="2">
        <v>372878.77151064563</v>
      </c>
      <c r="C4" s="2">
        <v>0</v>
      </c>
      <c r="D4" s="2">
        <v>2056255.2786342734</v>
      </c>
      <c r="E4" s="2">
        <v>1241429.7738377072</v>
      </c>
      <c r="F4" s="2">
        <v>0</v>
      </c>
      <c r="G4" s="2">
        <f t="shared" ref="G4:G57" si="0">SUM(B4:F4)</f>
        <v>3670563.8239826262</v>
      </c>
      <c r="H4" s="2">
        <v>420000.01026806101</v>
      </c>
      <c r="I4" s="2">
        <v>50330.416071705498</v>
      </c>
      <c r="J4" s="2">
        <v>1193882.6776896426</v>
      </c>
      <c r="K4" s="2">
        <v>0</v>
      </c>
      <c r="L4" s="2">
        <f t="shared" ref="L4:L57" si="1">SUM(H4:K4)</f>
        <v>1664213.1040294091</v>
      </c>
      <c r="M4" s="2">
        <f t="shared" ref="M4:M57" si="2">G4+L4</f>
        <v>5334776.9280120358</v>
      </c>
      <c r="O4" s="2">
        <f>B4-'Dagens modell'!B4</f>
        <v>-1.3572830939665437E-3</v>
      </c>
      <c r="P4" s="2">
        <f>C4-'Dagens modell'!C4</f>
        <v>-466246.74051561265</v>
      </c>
      <c r="Q4" s="2">
        <f>D4-'Dagens modell'!D4</f>
        <v>977762.87043682276</v>
      </c>
      <c r="R4" s="2">
        <f>E4-'Dagens modell'!E4</f>
        <v>9363.663543519564</v>
      </c>
      <c r="S4" s="2">
        <f>F4-'Dagens modell'!F4</f>
        <v>-419342.36096981232</v>
      </c>
      <c r="T4" s="2">
        <f>G4-'Dagens modell'!G4</f>
        <v>101537.43113763398</v>
      </c>
      <c r="U4" s="2">
        <f>H4-'Dagens modell'!H4</f>
        <v>1.0268061014357954E-2</v>
      </c>
      <c r="V4" s="2">
        <f>I4-'Dagens modell'!I4</f>
        <v>-1.0000076144933701E-7</v>
      </c>
      <c r="W4" s="2">
        <f>J4-'Dagens modell'!J4</f>
        <v>63673.742810114287</v>
      </c>
      <c r="X4" s="2">
        <f>K4-'Dagens modell'!K4</f>
        <v>-52728.772899024058</v>
      </c>
      <c r="Y4" s="2">
        <f>L4-'Dagens modell'!L4</f>
        <v>10944.98017905117</v>
      </c>
      <c r="Z4" s="2">
        <f>M4-'Dagens modell'!M4</f>
        <v>112482.41131668538</v>
      </c>
      <c r="AB4" s="16" t="s">
        <v>75</v>
      </c>
      <c r="AC4" s="9">
        <f t="shared" ref="AC4:AC57" si="3">G4/1000000</f>
        <v>3.6705638239826262</v>
      </c>
      <c r="AD4" s="10">
        <f t="shared" ref="AD4:AD57" si="4">L4/1000000</f>
        <v>1.664213104029409</v>
      </c>
      <c r="AE4" s="11">
        <f t="shared" ref="AE4:AE57" si="5">AC4+AD4</f>
        <v>5.334776928012035</v>
      </c>
      <c r="AF4" s="4"/>
      <c r="AG4" s="9">
        <f t="shared" ref="AG4:AG57" si="6">T4/1000000</f>
        <v>0.10153743113763397</v>
      </c>
      <c r="AH4" s="10">
        <f t="shared" ref="AH4:AH57" si="7">Y4/1000000</f>
        <v>1.094498017905117E-2</v>
      </c>
      <c r="AI4" s="17">
        <f t="shared" ref="AI4:AI57" si="8">AG4+AH4</f>
        <v>0.11248241131668514</v>
      </c>
      <c r="AK4" s="4">
        <f t="shared" ref="AK4:AK57" si="9">ABS(AI4)</f>
        <v>0.11248241131668514</v>
      </c>
      <c r="AL4" s="24">
        <f>AK4/'Dagens modell'!M4*1000000</f>
        <v>2.1538886969527642E-2</v>
      </c>
    </row>
    <row r="5" spans="1:38" x14ac:dyDescent="0.25">
      <c r="A5" s="4" t="s">
        <v>16</v>
      </c>
      <c r="B5" s="2">
        <v>1173772.8512374752</v>
      </c>
      <c r="C5" s="2">
        <v>0</v>
      </c>
      <c r="D5" s="2">
        <v>4112510.5572685469</v>
      </c>
      <c r="E5" s="2">
        <v>4157440.6693758792</v>
      </c>
      <c r="F5" s="2">
        <v>0</v>
      </c>
      <c r="G5" s="2">
        <f t="shared" si="0"/>
        <v>9443724.0778819006</v>
      </c>
      <c r="H5" s="2">
        <v>349999.99296249286</v>
      </c>
      <c r="I5" s="2">
        <v>410950.29044955655</v>
      </c>
      <c r="J5" s="2">
        <v>2748017.718574516</v>
      </c>
      <c r="K5" s="2">
        <v>0</v>
      </c>
      <c r="L5" s="2">
        <f t="shared" si="1"/>
        <v>3508968.0019865655</v>
      </c>
      <c r="M5" s="2">
        <f t="shared" si="2"/>
        <v>12952692.079868466</v>
      </c>
      <c r="O5" s="2">
        <f>B5-'Dagens modell'!B5</f>
        <v>-4.2725468520075083E-3</v>
      </c>
      <c r="P5" s="2">
        <f>C5-'Dagens modell'!C5</f>
        <v>-1215178.5126824235</v>
      </c>
      <c r="Q5" s="2">
        <f>D5-'Dagens modell'!D5</f>
        <v>1955525.740873646</v>
      </c>
      <c r="R5" s="2">
        <f>E5-'Dagens modell'!E5</f>
        <v>12591.528294602875</v>
      </c>
      <c r="S5" s="2">
        <f>F5-'Dagens modell'!F5</f>
        <v>-1045996.0171804568</v>
      </c>
      <c r="T5" s="2">
        <f>G5-'Dagens modell'!G5</f>
        <v>-293057.26496717893</v>
      </c>
      <c r="U5" s="2">
        <f>H5-'Dagens modell'!H5</f>
        <v>-7.0375071372836828E-3</v>
      </c>
      <c r="V5" s="2">
        <f>I5-'Dagens modell'!I5</f>
        <v>-1.0000076144933701E-7</v>
      </c>
      <c r="W5" s="2">
        <f>J5-'Dagens modell'!J5</f>
        <v>146560.94499064097</v>
      </c>
      <c r="X5" s="2">
        <f>K5-'Dagens modell'!K5</f>
        <v>-1930.4467065490562</v>
      </c>
      <c r="Y5" s="2">
        <f>L5-'Dagens modell'!L5</f>
        <v>144630.49124648469</v>
      </c>
      <c r="Z5" s="2">
        <f>M5-'Dagens modell'!M5</f>
        <v>-148426.77372069471</v>
      </c>
      <c r="AB5" s="16" t="s">
        <v>76</v>
      </c>
      <c r="AC5" s="9">
        <f t="shared" si="3"/>
        <v>9.4437240778819014</v>
      </c>
      <c r="AD5" s="10">
        <f t="shared" si="4"/>
        <v>3.5089680019865654</v>
      </c>
      <c r="AE5" s="11">
        <f t="shared" si="5"/>
        <v>12.952692079868466</v>
      </c>
      <c r="AF5" s="4"/>
      <c r="AG5" s="9">
        <f t="shared" si="6"/>
        <v>-0.29305726496717893</v>
      </c>
      <c r="AH5" s="10">
        <f t="shared" si="7"/>
        <v>0.14463049124648469</v>
      </c>
      <c r="AI5" s="17">
        <f t="shared" si="8"/>
        <v>-0.14842677372069424</v>
      </c>
      <c r="AK5" s="4">
        <f t="shared" si="9"/>
        <v>0.14842677372069424</v>
      </c>
      <c r="AL5" s="24">
        <f>AK5/'Dagens modell'!M5*1000000</f>
        <v>1.1329320448080011E-2</v>
      </c>
    </row>
    <row r="6" spans="1:38" x14ac:dyDescent="0.25">
      <c r="A6" s="4" t="s">
        <v>17</v>
      </c>
      <c r="B6" s="2">
        <v>514185.59986337088</v>
      </c>
      <c r="C6" s="2">
        <v>0</v>
      </c>
      <c r="D6" s="2">
        <v>2056255.2786342734</v>
      </c>
      <c r="E6" s="2">
        <v>2630283.2651992976</v>
      </c>
      <c r="F6" s="2">
        <v>0</v>
      </c>
      <c r="G6" s="2">
        <f t="shared" si="0"/>
        <v>5200724.1436969414</v>
      </c>
      <c r="H6" s="2">
        <v>459999.99894132838</v>
      </c>
      <c r="I6" s="2">
        <v>589989.7511162837</v>
      </c>
      <c r="J6" s="2">
        <v>2467229.7028165865</v>
      </c>
      <c r="K6" s="2">
        <v>0</v>
      </c>
      <c r="L6" s="2">
        <f t="shared" si="1"/>
        <v>3517219.4528741986</v>
      </c>
      <c r="M6" s="2">
        <f t="shared" si="2"/>
        <v>8717943.59657114</v>
      </c>
      <c r="O6" s="2">
        <f>B6-'Dagens modell'!B6</f>
        <v>-1.8716416088864207E-3</v>
      </c>
      <c r="P6" s="2">
        <f>C6-'Dagens modell'!C6</f>
        <v>-591068.70254341443</v>
      </c>
      <c r="Q6" s="2">
        <f>D6-'Dagens modell'!D6</f>
        <v>977762.87043682276</v>
      </c>
      <c r="R6" s="2">
        <f>E6-'Dagens modell'!E6</f>
        <v>34895.129817688838</v>
      </c>
      <c r="S6" s="2">
        <f>F6-'Dagens modell'!F6</f>
        <v>-761250.79000918486</v>
      </c>
      <c r="T6" s="2">
        <f>G6-'Dagens modell'!G6</f>
        <v>-339661.49416972976</v>
      </c>
      <c r="U6" s="2">
        <f>H6-'Dagens modell'!H6</f>
        <v>-1.058671623468399E-3</v>
      </c>
      <c r="V6" s="2">
        <f>I6-'Dagens modell'!I6</f>
        <v>-1.0000076144933701E-7</v>
      </c>
      <c r="W6" s="2">
        <f>J6-'Dagens modell'!J6</f>
        <v>131585.58415021794</v>
      </c>
      <c r="X6" s="2">
        <f>K6-'Dagens modell'!K6</f>
        <v>-850996.06386943348</v>
      </c>
      <c r="Y6" s="2">
        <f>L6-'Dagens modell'!L6</f>
        <v>-719410.48077798728</v>
      </c>
      <c r="Z6" s="2">
        <f>M6-'Dagens modell'!M6</f>
        <v>-1059071.974947717</v>
      </c>
      <c r="AB6" s="16" t="s">
        <v>77</v>
      </c>
      <c r="AC6" s="9">
        <f t="shared" si="3"/>
        <v>5.2007241436969416</v>
      </c>
      <c r="AD6" s="10">
        <f t="shared" si="4"/>
        <v>3.5172194528741985</v>
      </c>
      <c r="AE6" s="11">
        <f t="shared" si="5"/>
        <v>8.7179435965711392</v>
      </c>
      <c r="AF6" s="4"/>
      <c r="AG6" s="9">
        <f t="shared" si="6"/>
        <v>-0.33966149416972974</v>
      </c>
      <c r="AH6" s="10">
        <f t="shared" si="7"/>
        <v>-0.7194104807779873</v>
      </c>
      <c r="AI6" s="17">
        <f t="shared" si="8"/>
        <v>-1.0590719749477171</v>
      </c>
      <c r="AK6" s="4">
        <f t="shared" si="9"/>
        <v>1.0590719749477171</v>
      </c>
      <c r="AL6" s="24">
        <f>AK6/'Dagens modell'!M6*1000000</f>
        <v>0.10832262332003123</v>
      </c>
    </row>
    <row r="7" spans="1:38" x14ac:dyDescent="0.25">
      <c r="A7" s="4" t="s">
        <v>18</v>
      </c>
      <c r="B7" s="2">
        <v>0.20406709848546184</v>
      </c>
      <c r="C7" s="2">
        <v>0</v>
      </c>
      <c r="D7" s="2">
        <v>2056255.2786342734</v>
      </c>
      <c r="E7" s="2">
        <v>3139371</v>
      </c>
      <c r="F7" s="2">
        <v>0</v>
      </c>
      <c r="G7" s="2">
        <f t="shared" si="0"/>
        <v>5195626.4827013724</v>
      </c>
      <c r="H7" s="2">
        <v>139999.96951377788</v>
      </c>
      <c r="I7" s="2">
        <v>364333.57498120022</v>
      </c>
      <c r="J7" s="2">
        <v>0</v>
      </c>
      <c r="K7" s="2">
        <v>0</v>
      </c>
      <c r="L7" s="2">
        <f t="shared" si="1"/>
        <v>504333.54449497809</v>
      </c>
      <c r="M7" s="2">
        <f t="shared" si="2"/>
        <v>5699960.0271963505</v>
      </c>
      <c r="O7" s="2">
        <f>B7-'Dagens modell'!B7</f>
        <v>-7.428066495229757E-10</v>
      </c>
      <c r="P7" s="2">
        <f>C7-'Dagens modell'!C7</f>
        <v>-3671234.1772882887</v>
      </c>
      <c r="Q7" s="2">
        <f>D7-'Dagens modell'!D7</f>
        <v>977762.87043682276</v>
      </c>
      <c r="R7" s="2">
        <f>E7-'Dagens modell'!E7</f>
        <v>-0.329251101706177</v>
      </c>
      <c r="S7" s="2">
        <f>F7-'Dagens modell'!F7</f>
        <v>-97196.261682242985</v>
      </c>
      <c r="T7" s="2">
        <f>G7-'Dagens modell'!G7</f>
        <v>-2790667.8977848114</v>
      </c>
      <c r="U7" s="2">
        <f>H7-'Dagens modell'!H7</f>
        <v>-3.0486222123727202E-2</v>
      </c>
      <c r="V7" s="2">
        <f>I7-'Dagens modell'!I7</f>
        <v>-1.0000076144933701E-7</v>
      </c>
      <c r="W7" s="2">
        <f>J7-'Dagens modell'!J7</f>
        <v>0</v>
      </c>
      <c r="X7" s="2">
        <f>K7-'Dagens modell'!K7</f>
        <v>0</v>
      </c>
      <c r="Y7" s="2">
        <f>L7-'Dagens modell'!L7</f>
        <v>-3.0486322124488652E-2</v>
      </c>
      <c r="Z7" s="2">
        <f>M7-'Dagens modell'!M7</f>
        <v>-2790667.9282711344</v>
      </c>
      <c r="AB7" s="16" t="s">
        <v>78</v>
      </c>
      <c r="AC7" s="9">
        <f t="shared" si="3"/>
        <v>5.1956264827013721</v>
      </c>
      <c r="AD7" s="10">
        <f t="shared" si="4"/>
        <v>0.50433354449497814</v>
      </c>
      <c r="AE7" s="11">
        <f t="shared" si="5"/>
        <v>5.69996002719635</v>
      </c>
      <c r="AF7" s="4"/>
      <c r="AG7" s="9">
        <f t="shared" si="6"/>
        <v>-2.7906678977848114</v>
      </c>
      <c r="AH7" s="10">
        <f t="shared" si="7"/>
        <v>-3.0486322124488653E-8</v>
      </c>
      <c r="AI7" s="17">
        <f t="shared" si="8"/>
        <v>-2.7906679282711333</v>
      </c>
      <c r="AK7" s="4">
        <f t="shared" si="9"/>
        <v>2.7906679282711333</v>
      </c>
      <c r="AL7" s="24">
        <f>AK7/'Dagens modell'!M7*1000000</f>
        <v>0.32867627022499563</v>
      </c>
    </row>
    <row r="8" spans="1:38" x14ac:dyDescent="0.25">
      <c r="A8" s="4" t="s">
        <v>19</v>
      </c>
      <c r="B8" s="2">
        <v>59395.863043100464</v>
      </c>
      <c r="C8" s="2">
        <v>0</v>
      </c>
      <c r="D8" s="2">
        <v>2056255.2786342734</v>
      </c>
      <c r="E8" s="2">
        <v>1268860.1443812491</v>
      </c>
      <c r="F8" s="2">
        <v>0</v>
      </c>
      <c r="G8" s="2">
        <f t="shared" si="0"/>
        <v>3384511.2860586233</v>
      </c>
      <c r="H8" s="2">
        <v>339999.99901261728</v>
      </c>
      <c r="I8" s="2">
        <v>89079.949998756434</v>
      </c>
      <c r="J8" s="2">
        <v>1245817.2294743592</v>
      </c>
      <c r="K8" s="2">
        <v>0</v>
      </c>
      <c r="L8" s="2">
        <f t="shared" si="1"/>
        <v>1674897.178485733</v>
      </c>
      <c r="M8" s="2">
        <f t="shared" si="2"/>
        <v>5059408.4645443559</v>
      </c>
      <c r="O8" s="2">
        <f>B8-'Dagens modell'!B8</f>
        <v>-2.1620163897750899E-4</v>
      </c>
      <c r="P8" s="2">
        <f>C8-'Dagens modell'!C8</f>
        <v>-268000.09494204505</v>
      </c>
      <c r="Q8" s="2">
        <f>D8-'Dagens modell'!D8</f>
        <v>977762.87043682276</v>
      </c>
      <c r="R8" s="2">
        <f>E8-'Dagens modell'!E8</f>
        <v>19866.631097758887</v>
      </c>
      <c r="S8" s="2">
        <f>F8-'Dagens modell'!F8</f>
        <v>-467428.77000316855</v>
      </c>
      <c r="T8" s="2">
        <f>G8-'Dagens modell'!G8</f>
        <v>262200.63637316693</v>
      </c>
      <c r="U8" s="2">
        <f>H8-'Dagens modell'!H8</f>
        <v>-9.8738272208720446E-4</v>
      </c>
      <c r="V8" s="2">
        <f>I8-'Dagens modell'!I8</f>
        <v>-1.0000076144933701E-7</v>
      </c>
      <c r="W8" s="2">
        <f>J8-'Dagens modell'!J8</f>
        <v>66443.585571965901</v>
      </c>
      <c r="X8" s="2">
        <f>K8-'Dagens modell'!K8</f>
        <v>0</v>
      </c>
      <c r="Y8" s="2">
        <f>L8-'Dagens modell'!L8</f>
        <v>66443.584584483411</v>
      </c>
      <c r="Z8" s="2">
        <f>M8-'Dagens modell'!M8</f>
        <v>328644.22095764987</v>
      </c>
      <c r="AB8" s="16" t="s">
        <v>79</v>
      </c>
      <c r="AC8" s="9">
        <f t="shared" si="3"/>
        <v>3.3845112860586233</v>
      </c>
      <c r="AD8" s="10">
        <f t="shared" si="4"/>
        <v>1.6748971784857329</v>
      </c>
      <c r="AE8" s="11">
        <f t="shared" si="5"/>
        <v>5.0594084645443562</v>
      </c>
      <c r="AF8" s="4"/>
      <c r="AG8" s="9">
        <f t="shared" si="6"/>
        <v>0.26220063637316693</v>
      </c>
      <c r="AH8" s="10">
        <f t="shared" si="7"/>
        <v>6.6443584584483406E-2</v>
      </c>
      <c r="AI8" s="17">
        <f t="shared" si="8"/>
        <v>0.32864422095765033</v>
      </c>
      <c r="AK8" s="4">
        <f t="shared" si="9"/>
        <v>0.32864422095765033</v>
      </c>
      <c r="AL8" s="24">
        <f>AK8/'Dagens modell'!M8*1000000</f>
        <v>6.9469583356046374E-2</v>
      </c>
    </row>
    <row r="9" spans="1:38" x14ac:dyDescent="0.25">
      <c r="A9" s="4" t="s">
        <v>20</v>
      </c>
      <c r="B9" s="2">
        <v>785888.87186717812</v>
      </c>
      <c r="C9" s="2">
        <v>0</v>
      </c>
      <c r="D9" s="2">
        <v>2056255.2786342734</v>
      </c>
      <c r="E9" s="2">
        <v>1042937.4830935171</v>
      </c>
      <c r="F9" s="2">
        <v>0</v>
      </c>
      <c r="G9" s="2">
        <f t="shared" si="0"/>
        <v>3885081.6335949684</v>
      </c>
      <c r="H9" s="2">
        <v>360000.00250659313</v>
      </c>
      <c r="I9" s="2">
        <v>150062.82306427922</v>
      </c>
      <c r="J9" s="2">
        <v>1149685.149486691</v>
      </c>
      <c r="K9" s="2">
        <v>0</v>
      </c>
      <c r="L9" s="2">
        <f t="shared" si="1"/>
        <v>1659747.9750575633</v>
      </c>
      <c r="M9" s="2">
        <f t="shared" si="2"/>
        <v>5544829.6086525321</v>
      </c>
      <c r="O9" s="2">
        <f>B9-'Dagens modell'!B9</f>
        <v>-2.8606447158381343E-3</v>
      </c>
      <c r="P9" s="2">
        <f>C9-'Dagens modell'!C9</f>
        <v>-414849.46203357662</v>
      </c>
      <c r="Q9" s="2">
        <f>D9-'Dagens modell'!D9</f>
        <v>977762.87043682276</v>
      </c>
      <c r="R9" s="2">
        <f>E9-'Dagens modell'!E9</f>
        <v>10679.067804666003</v>
      </c>
      <c r="S9" s="2">
        <f>F9-'Dagens modell'!F9</f>
        <v>-395835.5416108222</v>
      </c>
      <c r="T9" s="2">
        <f>G9-'Dagens modell'!G9</f>
        <v>177756.93173644505</v>
      </c>
      <c r="U9" s="2">
        <f>H9-'Dagens modell'!H9</f>
        <v>2.506593125872314E-3</v>
      </c>
      <c r="V9" s="2">
        <f>I9-'Dagens modell'!I9</f>
        <v>-1.0000076144933701E-7</v>
      </c>
      <c r="W9" s="2">
        <f>J9-'Dagens modell'!J9</f>
        <v>61316.541305956664</v>
      </c>
      <c r="X9" s="2">
        <f>K9-'Dagens modell'!K9</f>
        <v>-16546.686056176528</v>
      </c>
      <c r="Y9" s="2">
        <f>L9-'Dagens modell'!L9</f>
        <v>44769.857756273355</v>
      </c>
      <c r="Z9" s="2">
        <f>M9-'Dagens modell'!M9</f>
        <v>222526.78949271888</v>
      </c>
      <c r="AB9" s="16" t="s">
        <v>80</v>
      </c>
      <c r="AC9" s="9">
        <f t="shared" si="3"/>
        <v>3.8850816335949685</v>
      </c>
      <c r="AD9" s="10">
        <f t="shared" si="4"/>
        <v>1.6597479750575632</v>
      </c>
      <c r="AE9" s="11">
        <f t="shared" si="5"/>
        <v>5.5448296086525319</v>
      </c>
      <c r="AF9" s="4"/>
      <c r="AG9" s="9">
        <f t="shared" si="6"/>
        <v>0.17775693173644505</v>
      </c>
      <c r="AH9" s="10">
        <f t="shared" si="7"/>
        <v>4.4769857756273353E-2</v>
      </c>
      <c r="AI9" s="17">
        <f t="shared" si="8"/>
        <v>0.2225267894927184</v>
      </c>
      <c r="AK9" s="4">
        <f t="shared" si="9"/>
        <v>0.2225267894927184</v>
      </c>
      <c r="AL9" s="24">
        <f>AK9/'Dagens modell'!M9*1000000</f>
        <v>4.1810245875458625E-2</v>
      </c>
    </row>
    <row r="10" spans="1:38" x14ac:dyDescent="0.25">
      <c r="A10" s="4" t="s">
        <v>21</v>
      </c>
      <c r="B10" s="2">
        <v>285686.1746216449</v>
      </c>
      <c r="C10" s="2">
        <v>0</v>
      </c>
      <c r="D10" s="2">
        <v>2056255.2786342734</v>
      </c>
      <c r="E10" s="2">
        <v>284881.67049305182</v>
      </c>
      <c r="F10" s="2">
        <v>0</v>
      </c>
      <c r="G10" s="2">
        <f t="shared" si="0"/>
        <v>2626823.1237489702</v>
      </c>
      <c r="H10" s="2">
        <v>250000.00296464009</v>
      </c>
      <c r="I10" s="2">
        <v>59614.667580078363</v>
      </c>
      <c r="J10" s="2">
        <v>548378.48407664418</v>
      </c>
      <c r="K10" s="2">
        <v>0</v>
      </c>
      <c r="L10" s="2">
        <f t="shared" si="1"/>
        <v>857993.15462136269</v>
      </c>
      <c r="M10" s="2">
        <f t="shared" si="2"/>
        <v>3484816.2783703329</v>
      </c>
      <c r="O10" s="2">
        <f>B10-'Dagens modell'!B10</f>
        <v>-1.0399010498076677E-3</v>
      </c>
      <c r="P10" s="2">
        <f>C10-'Dagens modell'!C10</f>
        <v>-308383.67089221627</v>
      </c>
      <c r="Q10" s="2">
        <f>D10-'Dagens modell'!D10</f>
        <v>977762.87043682276</v>
      </c>
      <c r="R10" s="2">
        <f>E10-'Dagens modell'!E10</f>
        <v>-1503.9107229310321</v>
      </c>
      <c r="S10" s="2">
        <f>F10-'Dagens modell'!F10</f>
        <v>-211053.22841372062</v>
      </c>
      <c r="T10" s="2">
        <f>G10-'Dagens modell'!G10</f>
        <v>456822.05936805392</v>
      </c>
      <c r="U10" s="2">
        <f>H10-'Dagens modell'!H10</f>
        <v>2.9646400944329798E-3</v>
      </c>
      <c r="V10" s="2">
        <f>I10-'Dagens modell'!I10</f>
        <v>-1.0000076144933701E-7</v>
      </c>
      <c r="W10" s="2">
        <f>J10-'Dagens modell'!J10</f>
        <v>29246.852484087634</v>
      </c>
      <c r="X10" s="2">
        <f>K10-'Dagens modell'!K10</f>
        <v>-9100.6773308946085</v>
      </c>
      <c r="Y10" s="2">
        <f>L10-'Dagens modell'!L10</f>
        <v>20146.178117733216</v>
      </c>
      <c r="Z10" s="2">
        <f>M10-'Dagens modell'!M10</f>
        <v>476968.2374857869</v>
      </c>
      <c r="AB10" s="16" t="s">
        <v>81</v>
      </c>
      <c r="AC10" s="9">
        <f t="shared" si="3"/>
        <v>2.6268231237489701</v>
      </c>
      <c r="AD10" s="10">
        <f t="shared" si="4"/>
        <v>0.85799315462136272</v>
      </c>
      <c r="AE10" s="11">
        <f t="shared" si="5"/>
        <v>3.4848162783703329</v>
      </c>
      <c r="AF10" s="4"/>
      <c r="AG10" s="9">
        <f t="shared" si="6"/>
        <v>0.45682205936805392</v>
      </c>
      <c r="AH10" s="10">
        <f t="shared" si="7"/>
        <v>2.0146178117733216E-2</v>
      </c>
      <c r="AI10" s="17">
        <f t="shared" si="8"/>
        <v>0.47696823748578715</v>
      </c>
      <c r="AK10" s="4">
        <f t="shared" si="9"/>
        <v>0.47696823748578715</v>
      </c>
      <c r="AL10" s="24">
        <f>AK10/'Dagens modell'!M10*1000000</f>
        <v>0.15857457923490068</v>
      </c>
    </row>
    <row r="11" spans="1:38" x14ac:dyDescent="0.25">
      <c r="A11" s="4" t="s">
        <v>22</v>
      </c>
      <c r="B11" s="2">
        <v>74647.074660447877</v>
      </c>
      <c r="C11" s="2">
        <v>0</v>
      </c>
      <c r="D11" s="2">
        <v>4112510.5572685469</v>
      </c>
      <c r="E11" s="2">
        <v>1140323.4473243866</v>
      </c>
      <c r="F11" s="2">
        <v>0</v>
      </c>
      <c r="G11" s="2">
        <f t="shared" si="0"/>
        <v>5327481.0792533811</v>
      </c>
      <c r="H11" s="2">
        <v>350000.00855671754</v>
      </c>
      <c r="I11" s="2">
        <v>101002.88351477211</v>
      </c>
      <c r="J11" s="2">
        <v>1381300.1228286608</v>
      </c>
      <c r="K11" s="2">
        <v>0</v>
      </c>
      <c r="L11" s="2">
        <f t="shared" si="1"/>
        <v>1832303.0149001505</v>
      </c>
      <c r="M11" s="2">
        <f t="shared" si="2"/>
        <v>7159784.0941535318</v>
      </c>
      <c r="O11" s="2">
        <f>B11-'Dagens modell'!B11</f>
        <v>-2.7171622787136585E-4</v>
      </c>
      <c r="P11" s="2">
        <f>C11-'Dagens modell'!C11</f>
        <v>-253315.15823289193</v>
      </c>
      <c r="Q11" s="2">
        <f>D11-'Dagens modell'!D11</f>
        <v>1955525.740873646</v>
      </c>
      <c r="R11" s="2">
        <f>E11-'Dagens modell'!E11</f>
        <v>4954.7341963867657</v>
      </c>
      <c r="S11" s="2">
        <f>F11-'Dagens modell'!F11</f>
        <v>-659281.04799385765</v>
      </c>
      <c r="T11" s="2">
        <f>G11-'Dagens modell'!G11</f>
        <v>1047884.2685715668</v>
      </c>
      <c r="U11" s="2">
        <f>H11-'Dagens modell'!H11</f>
        <v>8.5567175410687923E-3</v>
      </c>
      <c r="V11" s="2">
        <f>I11-'Dagens modell'!I11</f>
        <v>-1.0000076144933701E-7</v>
      </c>
      <c r="W11" s="2">
        <f>J11-'Dagens modell'!J11</f>
        <v>73669.339884195244</v>
      </c>
      <c r="X11" s="2">
        <f>K11-'Dagens modell'!K11</f>
        <v>0</v>
      </c>
      <c r="Y11" s="2">
        <f>L11-'Dagens modell'!L11</f>
        <v>73669.348440812901</v>
      </c>
      <c r="Z11" s="2">
        <f>M11-'Dagens modell'!M11</f>
        <v>1121553.6170123797</v>
      </c>
      <c r="AB11" s="16" t="s">
        <v>82</v>
      </c>
      <c r="AC11" s="9">
        <f t="shared" si="3"/>
        <v>5.3274810792533813</v>
      </c>
      <c r="AD11" s="10">
        <f t="shared" si="4"/>
        <v>1.8323030149001505</v>
      </c>
      <c r="AE11" s="11">
        <f t="shared" si="5"/>
        <v>7.1597840941535313</v>
      </c>
      <c r="AF11" s="4"/>
      <c r="AG11" s="9">
        <f t="shared" si="6"/>
        <v>1.0478842685715668</v>
      </c>
      <c r="AH11" s="10">
        <f t="shared" si="7"/>
        <v>7.3669348440812896E-2</v>
      </c>
      <c r="AI11" s="17">
        <f t="shared" si="8"/>
        <v>1.1215536170123797</v>
      </c>
      <c r="AK11" s="4">
        <f t="shared" si="9"/>
        <v>1.1215536170123797</v>
      </c>
      <c r="AL11" s="24">
        <f>AK11/'Dagens modell'!M11*1000000</f>
        <v>0.18574210130902258</v>
      </c>
    </row>
    <row r="12" spans="1:38" x14ac:dyDescent="0.25">
      <c r="A12" s="4" t="s">
        <v>23</v>
      </c>
      <c r="B12" s="2">
        <v>350791.21682477603</v>
      </c>
      <c r="C12" s="2">
        <v>0</v>
      </c>
      <c r="D12" s="2">
        <v>3084382.9179514102</v>
      </c>
      <c r="E12" s="2">
        <v>845244.0284567679</v>
      </c>
      <c r="F12" s="2">
        <v>0</v>
      </c>
      <c r="G12" s="2">
        <f t="shared" si="0"/>
        <v>4280418.1632329542</v>
      </c>
      <c r="H12" s="2">
        <v>219999.99908390618</v>
      </c>
      <c r="I12" s="2">
        <v>96800.538095192809</v>
      </c>
      <c r="J12" s="2">
        <v>831060.26984481816</v>
      </c>
      <c r="K12" s="2">
        <v>0</v>
      </c>
      <c r="L12" s="2">
        <f t="shared" si="1"/>
        <v>1147860.8070239171</v>
      </c>
      <c r="M12" s="2">
        <f t="shared" si="2"/>
        <v>5428278.9702568715</v>
      </c>
      <c r="O12" s="2">
        <f>B12-'Dagens modell'!B12</f>
        <v>-1.2768841697834432E-3</v>
      </c>
      <c r="P12" s="2">
        <f>C12-'Dagens modell'!C12</f>
        <v>-345096.01266509912</v>
      </c>
      <c r="Q12" s="2">
        <f>D12-'Dagens modell'!D12</f>
        <v>1466644.3056552343</v>
      </c>
      <c r="R12" s="2">
        <f>E12-'Dagens modell'!E12</f>
        <v>6608.6317165781511</v>
      </c>
      <c r="S12" s="2">
        <f>F12-'Dagens modell'!F12</f>
        <v>-386954.59691078501</v>
      </c>
      <c r="T12" s="2">
        <f>G12-'Dagens modell'!G12</f>
        <v>741202.32651904412</v>
      </c>
      <c r="U12" s="2">
        <f>H12-'Dagens modell'!H12</f>
        <v>-9.1609382070600986E-4</v>
      </c>
      <c r="V12" s="2">
        <f>I12-'Dagens modell'!I12</f>
        <v>-1.0000076144933701E-7</v>
      </c>
      <c r="W12" s="2">
        <f>J12-'Dagens modell'!J12</f>
        <v>44323.214391723624</v>
      </c>
      <c r="X12" s="2">
        <f>K12-'Dagens modell'!K12</f>
        <v>0</v>
      </c>
      <c r="Y12" s="2">
        <f>L12-'Dagens modell'!L12</f>
        <v>44323.213475529803</v>
      </c>
      <c r="Z12" s="2">
        <f>M12-'Dagens modell'!M12</f>
        <v>785525.53999457415</v>
      </c>
      <c r="AB12" s="16" t="s">
        <v>83</v>
      </c>
      <c r="AC12" s="9">
        <f t="shared" si="3"/>
        <v>4.2804181632329543</v>
      </c>
      <c r="AD12" s="10">
        <f t="shared" si="4"/>
        <v>1.1478608070239171</v>
      </c>
      <c r="AE12" s="11">
        <f t="shared" si="5"/>
        <v>5.428278970256871</v>
      </c>
      <c r="AF12" s="4"/>
      <c r="AG12" s="9">
        <f t="shared" si="6"/>
        <v>0.74120232651904416</v>
      </c>
      <c r="AH12" s="10">
        <f t="shared" si="7"/>
        <v>4.4323213475529803E-2</v>
      </c>
      <c r="AI12" s="17">
        <f t="shared" si="8"/>
        <v>0.78552553999457397</v>
      </c>
      <c r="AK12" s="4">
        <f t="shared" si="9"/>
        <v>0.78552553999457397</v>
      </c>
      <c r="AL12" s="24">
        <f>AK12/'Dagens modell'!M12*1000000</f>
        <v>0.16919389577623872</v>
      </c>
    </row>
    <row r="13" spans="1:38" x14ac:dyDescent="0.25">
      <c r="A13" s="4" t="s">
        <v>24</v>
      </c>
      <c r="B13" s="2">
        <v>0</v>
      </c>
      <c r="C13" s="2">
        <v>0</v>
      </c>
      <c r="D13" s="2">
        <v>1801965.042509835</v>
      </c>
      <c r="E13" s="2">
        <v>0</v>
      </c>
      <c r="F13" s="2">
        <v>0</v>
      </c>
      <c r="G13" s="2">
        <f t="shared" si="0"/>
        <v>1801965.042509835</v>
      </c>
      <c r="H13" s="2">
        <v>99999.996434735222</v>
      </c>
      <c r="I13" s="2">
        <v>1465.9344486904515</v>
      </c>
      <c r="J13" s="2">
        <v>162186.55380404129</v>
      </c>
      <c r="K13" s="2">
        <v>0</v>
      </c>
      <c r="L13" s="2">
        <f t="shared" si="1"/>
        <v>263652.48468746699</v>
      </c>
      <c r="M13" s="2">
        <f t="shared" si="2"/>
        <v>2065617.5271973019</v>
      </c>
      <c r="O13" s="2">
        <f>B13-'Dagens modell'!B13</f>
        <v>0</v>
      </c>
      <c r="P13" s="2">
        <f>C13-'Dagens modell'!C13</f>
        <v>-69753.449368477479</v>
      </c>
      <c r="Q13" s="2">
        <f>D13-'Dagens modell'!D13</f>
        <v>856846.19545946911</v>
      </c>
      <c r="R13" s="2">
        <f>E13-'Dagens modell'!E13</f>
        <v>0</v>
      </c>
      <c r="S13" s="2">
        <f>F13-'Dagens modell'!F13</f>
        <v>-128092.47241916702</v>
      </c>
      <c r="T13" s="2">
        <f>G13-'Dagens modell'!G13</f>
        <v>659000.27367182472</v>
      </c>
      <c r="U13" s="2">
        <f>H13-'Dagens modell'!H13</f>
        <v>-3.5652647784445435E-3</v>
      </c>
      <c r="V13" s="2">
        <f>I13-'Dagens modell'!I13</f>
        <v>-1.0000007932831068E-7</v>
      </c>
      <c r="W13" s="2">
        <f>J13-'Dagens modell'!J13</f>
        <v>8649.9495362155139</v>
      </c>
      <c r="X13" s="2">
        <f>K13-'Dagens modell'!K13</f>
        <v>-551.55620186721922</v>
      </c>
      <c r="Y13" s="2">
        <f>L13-'Dagens modell'!L13</f>
        <v>8098.3897689835576</v>
      </c>
      <c r="Z13" s="2">
        <f>M13-'Dagens modell'!M13</f>
        <v>667098.66344080819</v>
      </c>
      <c r="AB13" s="16" t="s">
        <v>84</v>
      </c>
      <c r="AC13" s="9">
        <f t="shared" si="3"/>
        <v>1.801965042509835</v>
      </c>
      <c r="AD13" s="10">
        <f t="shared" si="4"/>
        <v>0.26365248468746699</v>
      </c>
      <c r="AE13" s="11">
        <f t="shared" si="5"/>
        <v>2.0656175271973019</v>
      </c>
      <c r="AF13" s="4"/>
      <c r="AG13" s="9">
        <f t="shared" si="6"/>
        <v>0.65900027367182468</v>
      </c>
      <c r="AH13" s="10">
        <f t="shared" si="7"/>
        <v>8.0983897689835584E-3</v>
      </c>
      <c r="AI13" s="17">
        <f t="shared" si="8"/>
        <v>0.66709866344080826</v>
      </c>
      <c r="AK13" s="4">
        <f t="shared" si="9"/>
        <v>0.66709866344080826</v>
      </c>
      <c r="AL13" s="24">
        <f>AK13/'Dagens modell'!M13*1000000</f>
        <v>0.47700369349966931</v>
      </c>
    </row>
    <row r="14" spans="1:38" x14ac:dyDescent="0.25">
      <c r="A14" s="4" t="s">
        <v>25</v>
      </c>
      <c r="B14" s="2">
        <v>255780.03603711459</v>
      </c>
      <c r="C14" s="2">
        <v>0</v>
      </c>
      <c r="D14" s="2">
        <v>2056255.2786342734</v>
      </c>
      <c r="E14" s="2">
        <v>562291.71772678872</v>
      </c>
      <c r="F14" s="2">
        <v>0</v>
      </c>
      <c r="G14" s="2">
        <f t="shared" si="0"/>
        <v>2874327.0323981764</v>
      </c>
      <c r="H14" s="2">
        <v>270000.006458616</v>
      </c>
      <c r="I14" s="2">
        <v>3420.5137136110534</v>
      </c>
      <c r="J14" s="2">
        <v>530153.62695370731</v>
      </c>
      <c r="K14" s="2">
        <v>0</v>
      </c>
      <c r="L14" s="2">
        <f t="shared" si="1"/>
        <v>803574.14712593437</v>
      </c>
      <c r="M14" s="2">
        <f t="shared" si="2"/>
        <v>3677901.1795241106</v>
      </c>
      <c r="O14" s="2">
        <f>B14-'Dagens modell'!B14</f>
        <v>-9.3104233383201063E-4</v>
      </c>
      <c r="P14" s="2">
        <f>C14-'Dagens modell'!C14</f>
        <v>-91780.854432207212</v>
      </c>
      <c r="Q14" s="2">
        <f>D14-'Dagens modell'!D14</f>
        <v>977762.87043682276</v>
      </c>
      <c r="R14" s="2">
        <f>E14-'Dagens modell'!E14</f>
        <v>-1853.2470171831083</v>
      </c>
      <c r="S14" s="2">
        <f>F14-'Dagens modell'!F14</f>
        <v>-247991.13643981866</v>
      </c>
      <c r="T14" s="2">
        <f>G14-'Dagens modell'!G14</f>
        <v>636137.63161657099</v>
      </c>
      <c r="U14" s="2">
        <f>H14-'Dagens modell'!H14</f>
        <v>6.4586160006001592E-3</v>
      </c>
      <c r="V14" s="2">
        <f>I14-'Dagens modell'!I14</f>
        <v>-9.9999851954635233E-8</v>
      </c>
      <c r="W14" s="2">
        <f>J14-'Dagens modell'!J14</f>
        <v>28274.860104197753</v>
      </c>
      <c r="X14" s="2">
        <f>K14-'Dagens modell'!K14</f>
        <v>-17760.109700293233</v>
      </c>
      <c r="Y14" s="2">
        <f>L14-'Dagens modell'!L14</f>
        <v>10514.756862420472</v>
      </c>
      <c r="Z14" s="2">
        <f>M14-'Dagens modell'!M14</f>
        <v>646652.38847899158</v>
      </c>
      <c r="AB14" s="16" t="s">
        <v>85</v>
      </c>
      <c r="AC14" s="9">
        <f t="shared" si="3"/>
        <v>2.8743270323981762</v>
      </c>
      <c r="AD14" s="10">
        <f t="shared" si="4"/>
        <v>0.80357414712593433</v>
      </c>
      <c r="AE14" s="11">
        <f t="shared" si="5"/>
        <v>3.6779011795241106</v>
      </c>
      <c r="AF14" s="4"/>
      <c r="AG14" s="9">
        <f t="shared" si="6"/>
        <v>0.636137631616571</v>
      </c>
      <c r="AH14" s="10">
        <f t="shared" si="7"/>
        <v>1.0514756862420472E-2</v>
      </c>
      <c r="AI14" s="17">
        <f t="shared" si="8"/>
        <v>0.64665238847899142</v>
      </c>
      <c r="AK14" s="4">
        <f t="shared" si="9"/>
        <v>0.64665238847899142</v>
      </c>
      <c r="AL14" s="24">
        <f>AK14/'Dagens modell'!M14*1000000</f>
        <v>0.21332870808536883</v>
      </c>
    </row>
    <row r="15" spans="1:38" x14ac:dyDescent="0.25">
      <c r="A15" s="4" t="s">
        <v>26</v>
      </c>
      <c r="B15" s="2">
        <v>294790.52711165085</v>
      </c>
      <c r="C15" s="2">
        <v>0</v>
      </c>
      <c r="D15" s="2">
        <v>3084382.9179514102</v>
      </c>
      <c r="E15" s="2">
        <v>2644989.2732578539</v>
      </c>
      <c r="F15" s="2">
        <v>0</v>
      </c>
      <c r="G15" s="2">
        <f t="shared" si="0"/>
        <v>6024162.7183209155</v>
      </c>
      <c r="H15" s="2">
        <v>329999.98946851701</v>
      </c>
      <c r="I15" s="2">
        <v>159347.07457265208</v>
      </c>
      <c r="J15" s="2">
        <v>1939096.461390961</v>
      </c>
      <c r="K15" s="2">
        <v>0</v>
      </c>
      <c r="L15" s="2">
        <f t="shared" si="1"/>
        <v>2428443.5254321303</v>
      </c>
      <c r="M15" s="2">
        <f t="shared" si="2"/>
        <v>8452606.2437530458</v>
      </c>
      <c r="O15" s="2">
        <f>B15-'Dagens modell'!B15</f>
        <v>-1.0730409994721413E-3</v>
      </c>
      <c r="P15" s="2">
        <f>C15-'Dagens modell'!C15</f>
        <v>-1424438.8607878559</v>
      </c>
      <c r="Q15" s="2">
        <f>D15-'Dagens modell'!D15</f>
        <v>1466644.3056552343</v>
      </c>
      <c r="R15" s="2">
        <f>E15-'Dagens modell'!E15</f>
        <v>-16364.954066312406</v>
      </c>
      <c r="S15" s="2">
        <f>F15-'Dagens modell'!F15</f>
        <v>-634244.38372867787</v>
      </c>
      <c r="T15" s="2">
        <f>G15-'Dagens modell'!G15</f>
        <v>-608403.89400065318</v>
      </c>
      <c r="U15" s="2">
        <f>H15-'Dagens modell'!H15</f>
        <v>-1.0531482985243201E-2</v>
      </c>
      <c r="V15" s="2">
        <f>I15-'Dagens modell'!I15</f>
        <v>-1.0000076144933701E-7</v>
      </c>
      <c r="W15" s="2">
        <f>J15-'Dagens modell'!J15</f>
        <v>103418.47794085136</v>
      </c>
      <c r="X15" s="2">
        <f>K15-'Dagens modell'!K15</f>
        <v>-97680.603351655795</v>
      </c>
      <c r="Y15" s="2">
        <f>L15-'Dagens modell'!L15</f>
        <v>5737.8640576126054</v>
      </c>
      <c r="Z15" s="2">
        <f>M15-'Dagens modell'!M15</f>
        <v>-602666.0299430415</v>
      </c>
      <c r="AB15" s="16" t="s">
        <v>86</v>
      </c>
      <c r="AC15" s="9">
        <f t="shared" si="3"/>
        <v>6.0241627183209152</v>
      </c>
      <c r="AD15" s="10">
        <f t="shared" si="4"/>
        <v>2.4284435254321304</v>
      </c>
      <c r="AE15" s="11">
        <f t="shared" si="5"/>
        <v>8.4526062437530456</v>
      </c>
      <c r="AF15" s="4"/>
      <c r="AG15" s="9">
        <f t="shared" si="6"/>
        <v>-0.6084038940006532</v>
      </c>
      <c r="AH15" s="10">
        <f t="shared" si="7"/>
        <v>5.7378640576126053E-3</v>
      </c>
      <c r="AI15" s="17">
        <f t="shared" si="8"/>
        <v>-0.60266602994304064</v>
      </c>
      <c r="AK15" s="4">
        <f t="shared" si="9"/>
        <v>0.60266602994304064</v>
      </c>
      <c r="AL15" s="24">
        <f>AK15/'Dagens modell'!M15*1000000</f>
        <v>6.6554158917305595E-2</v>
      </c>
    </row>
    <row r="16" spans="1:38" x14ac:dyDescent="0.25">
      <c r="A16" s="4" t="s">
        <v>27</v>
      </c>
      <c r="B16" s="2">
        <v>68784.72921954951</v>
      </c>
      <c r="C16" s="2">
        <v>0</v>
      </c>
      <c r="D16" s="2">
        <v>3084382.9179514102</v>
      </c>
      <c r="E16" s="2">
        <v>1289375.7610086889</v>
      </c>
      <c r="F16" s="2">
        <v>0</v>
      </c>
      <c r="G16" s="2">
        <f t="shared" si="0"/>
        <v>4442543.4081796482</v>
      </c>
      <c r="H16" s="2">
        <v>389999.99722998485</v>
      </c>
      <c r="I16" s="2">
        <v>161448.24728244171</v>
      </c>
      <c r="J16" s="2">
        <v>970541.51876531716</v>
      </c>
      <c r="K16" s="2">
        <v>0</v>
      </c>
      <c r="L16" s="2">
        <f t="shared" si="1"/>
        <v>1521989.7632777437</v>
      </c>
      <c r="M16" s="2">
        <f t="shared" si="2"/>
        <v>5964533.1714573922</v>
      </c>
      <c r="O16" s="2">
        <f>B16-'Dagens modell'!B16</f>
        <v>-2.5037722662091255E-4</v>
      </c>
      <c r="P16" s="2">
        <f>C16-'Dagens modell'!C16</f>
        <v>-532328.95570680185</v>
      </c>
      <c r="Q16" s="2">
        <f>D16-'Dagens modell'!D16</f>
        <v>1466644.3056552343</v>
      </c>
      <c r="R16" s="2">
        <f>E16-'Dagens modell'!E16</f>
        <v>-5919.6284967090469</v>
      </c>
      <c r="S16" s="2">
        <f>F16-'Dagens modell'!F16</f>
        <v>-408870.46319003624</v>
      </c>
      <c r="T16" s="2">
        <f>G16-'Dagens modell'!G16</f>
        <v>519525.25801130943</v>
      </c>
      <c r="U16" s="2">
        <f>H16-'Dagens modell'!H16</f>
        <v>-2.7700151549652219E-3</v>
      </c>
      <c r="V16" s="2">
        <f>I16-'Dagens modell'!I16</f>
        <v>-1.0000076144933701E-7</v>
      </c>
      <c r="W16" s="2">
        <f>J16-'Dagens modell'!J16</f>
        <v>51762.214334150311</v>
      </c>
      <c r="X16" s="2">
        <f>K16-'Dagens modell'!K16</f>
        <v>-70378.571358952118</v>
      </c>
      <c r="Y16" s="2">
        <f>L16-'Dagens modell'!L16</f>
        <v>-18616.359794917051</v>
      </c>
      <c r="Z16" s="2">
        <f>M16-'Dagens modell'!M16</f>
        <v>500908.89821639284</v>
      </c>
      <c r="AB16" s="16" t="s">
        <v>87</v>
      </c>
      <c r="AC16" s="9">
        <f t="shared" si="3"/>
        <v>4.442543408179648</v>
      </c>
      <c r="AD16" s="10">
        <f t="shared" si="4"/>
        <v>1.5219897632777437</v>
      </c>
      <c r="AE16" s="11">
        <f t="shared" si="5"/>
        <v>5.9645331714573917</v>
      </c>
      <c r="AF16" s="4"/>
      <c r="AG16" s="9">
        <f t="shared" si="6"/>
        <v>0.51952525801130944</v>
      </c>
      <c r="AH16" s="10">
        <f t="shared" si="7"/>
        <v>-1.8616359794917051E-2</v>
      </c>
      <c r="AI16" s="17">
        <f t="shared" si="8"/>
        <v>0.5009088982163924</v>
      </c>
      <c r="AK16" s="4">
        <f t="shared" si="9"/>
        <v>0.5009088982163924</v>
      </c>
      <c r="AL16" s="24">
        <f>AK16/'Dagens modell'!M16*1000000</f>
        <v>9.1680700056494785E-2</v>
      </c>
    </row>
    <row r="17" spans="1:38" x14ac:dyDescent="0.25">
      <c r="A17" s="4" t="s">
        <v>28</v>
      </c>
      <c r="B17" s="2">
        <v>0.40813419697092368</v>
      </c>
      <c r="C17" s="2">
        <v>0</v>
      </c>
      <c r="D17" s="2">
        <v>1967150.8832267881</v>
      </c>
      <c r="E17" s="2">
        <v>0</v>
      </c>
      <c r="F17" s="2">
        <v>0</v>
      </c>
      <c r="G17" s="2">
        <f t="shared" si="0"/>
        <v>1967151.291360985</v>
      </c>
      <c r="H17" s="2">
        <v>310000.01988345024</v>
      </c>
      <c r="I17" s="2">
        <v>0</v>
      </c>
      <c r="J17" s="2">
        <v>634479.71262527979</v>
      </c>
      <c r="K17" s="2">
        <v>0</v>
      </c>
      <c r="L17" s="2">
        <f t="shared" si="1"/>
        <v>944479.73250873003</v>
      </c>
      <c r="M17" s="2">
        <f t="shared" si="2"/>
        <v>2911631.0238697152</v>
      </c>
      <c r="O17" s="2">
        <f>B17-'Dagens modell'!B17</f>
        <v>-1.4856132990459514E-9</v>
      </c>
      <c r="P17" s="2">
        <f>C17-'Dagens modell'!C17</f>
        <v>-84438.386077630639</v>
      </c>
      <c r="Q17" s="2">
        <f>D17-'Dagens modell'!D17</f>
        <v>935393.146051227</v>
      </c>
      <c r="R17" s="2">
        <f>E17-'Dagens modell'!E17</f>
        <v>0</v>
      </c>
      <c r="S17" s="2">
        <f>F17-'Dagens modell'!F17</f>
        <v>-244715.92156807566</v>
      </c>
      <c r="T17" s="2">
        <f>G17-'Dagens modell'!G17</f>
        <v>606238.83840551903</v>
      </c>
      <c r="U17" s="2">
        <f>H17-'Dagens modell'!H17</f>
        <v>1.9883450237102807E-2</v>
      </c>
      <c r="V17" s="2">
        <f>I17-'Dagens modell'!I17</f>
        <v>-9.9999999999999995E-8</v>
      </c>
      <c r="W17" s="2">
        <f>J17-'Dagens modell'!J17</f>
        <v>33838.918006681604</v>
      </c>
      <c r="X17" s="2">
        <f>K17-'Dagens modell'!K17</f>
        <v>-523.97839177854644</v>
      </c>
      <c r="Y17" s="2">
        <f>L17-'Dagens modell'!L17</f>
        <v>33314.959498253302</v>
      </c>
      <c r="Z17" s="2">
        <f>M17-'Dagens modell'!M17</f>
        <v>639553.79790377244</v>
      </c>
      <c r="AB17" s="16" t="s">
        <v>88</v>
      </c>
      <c r="AC17" s="9">
        <f t="shared" si="3"/>
        <v>1.967151291360985</v>
      </c>
      <c r="AD17" s="10">
        <f t="shared" si="4"/>
        <v>0.94447973250873007</v>
      </c>
      <c r="AE17" s="11">
        <f t="shared" si="5"/>
        <v>2.911631023869715</v>
      </c>
      <c r="AF17" s="4"/>
      <c r="AG17" s="9">
        <f t="shared" si="6"/>
        <v>0.60623883840551906</v>
      </c>
      <c r="AH17" s="10">
        <f t="shared" si="7"/>
        <v>3.3314959498253305E-2</v>
      </c>
      <c r="AI17" s="17">
        <f t="shared" si="8"/>
        <v>0.63955379790377243</v>
      </c>
      <c r="AK17" s="4">
        <f t="shared" si="9"/>
        <v>0.63955379790377243</v>
      </c>
      <c r="AL17" s="24">
        <f>AK17/'Dagens modell'!M17*1000000</f>
        <v>0.28148418134505743</v>
      </c>
    </row>
    <row r="18" spans="1:38" x14ac:dyDescent="0.25">
      <c r="A18" s="4" t="s">
        <v>29</v>
      </c>
      <c r="B18" s="2">
        <v>1237367.2673404594</v>
      </c>
      <c r="C18" s="2">
        <v>0</v>
      </c>
      <c r="D18" s="2">
        <v>3084382.9179514102</v>
      </c>
      <c r="E18" s="2">
        <v>11863745.318892624</v>
      </c>
      <c r="F18" s="2">
        <v>0</v>
      </c>
      <c r="G18" s="2">
        <f t="shared" si="0"/>
        <v>16185495.504184494</v>
      </c>
      <c r="H18" s="2">
        <v>349999.98380515061</v>
      </c>
      <c r="I18" s="2">
        <v>13506533.636454344</v>
      </c>
      <c r="J18" s="2">
        <v>10971640.912880698</v>
      </c>
      <c r="K18" s="2">
        <v>0</v>
      </c>
      <c r="L18" s="2">
        <f t="shared" si="1"/>
        <v>24828174.53314019</v>
      </c>
      <c r="M18" s="2">
        <f t="shared" si="2"/>
        <v>41013670.037324682</v>
      </c>
      <c r="O18" s="2">
        <f>B18-'Dagens modell'!B18</f>
        <v>-4.5040315017104149E-3</v>
      </c>
      <c r="P18" s="2">
        <f>C18-'Dagens modell'!C18</f>
        <v>-3671234.1772882887</v>
      </c>
      <c r="Q18" s="2">
        <f>D18-'Dagens modell'!D18</f>
        <v>1466644.3056552343</v>
      </c>
      <c r="R18" s="2">
        <f>E18-'Dagens modell'!E18</f>
        <v>66379.790089886636</v>
      </c>
      <c r="S18" s="2">
        <f>F18-'Dagens modell'!F18</f>
        <v>-2752751.7163011096</v>
      </c>
      <c r="T18" s="2">
        <f>G18-'Dagens modell'!G18</f>
        <v>-4890961.8023483101</v>
      </c>
      <c r="U18" s="2">
        <f>H18-'Dagens modell'!H18</f>
        <v>-1.6194849391467869E-2</v>
      </c>
      <c r="V18" s="2">
        <f>I18-'Dagens modell'!I18</f>
        <v>-1.0058283805847168E-7</v>
      </c>
      <c r="W18" s="2">
        <f>J18-'Dagens modell'!J18</f>
        <v>585154.18202030286</v>
      </c>
      <c r="X18" s="2">
        <f>K18-'Dagens modell'!K18</f>
        <v>0</v>
      </c>
      <c r="Y18" s="2">
        <f>L18-'Dagens modell'!L18</f>
        <v>585154.16582535207</v>
      </c>
      <c r="Z18" s="2">
        <f>M18-'Dagens modell'!M18</f>
        <v>-4305807.6365229636</v>
      </c>
      <c r="AB18" s="16" t="s">
        <v>89</v>
      </c>
      <c r="AC18" s="9">
        <f t="shared" si="3"/>
        <v>16.185495504184495</v>
      </c>
      <c r="AD18" s="10">
        <f t="shared" si="4"/>
        <v>24.828174533140189</v>
      </c>
      <c r="AE18" s="11">
        <f t="shared" si="5"/>
        <v>41.013670037324687</v>
      </c>
      <c r="AF18" s="4"/>
      <c r="AG18" s="9">
        <f t="shared" si="6"/>
        <v>-4.8909618023483103</v>
      </c>
      <c r="AH18" s="10">
        <f t="shared" si="7"/>
        <v>0.58515416582535207</v>
      </c>
      <c r="AI18" s="17">
        <f t="shared" si="8"/>
        <v>-4.3058076365229585</v>
      </c>
      <c r="AK18" s="4">
        <f t="shared" si="9"/>
        <v>4.3058076365229585</v>
      </c>
      <c r="AL18" s="24">
        <f>AK18/'Dagens modell'!M18*1000000</f>
        <v>9.5010089646458934E-2</v>
      </c>
    </row>
    <row r="19" spans="1:38" x14ac:dyDescent="0.25">
      <c r="A19" s="4" t="s">
        <v>30</v>
      </c>
      <c r="B19" s="2">
        <v>966791.27019129216</v>
      </c>
      <c r="C19" s="2">
        <v>0</v>
      </c>
      <c r="D19" s="2">
        <v>3084382.9179514102</v>
      </c>
      <c r="E19" s="2">
        <v>4583628.241369701</v>
      </c>
      <c r="F19" s="2">
        <v>0</v>
      </c>
      <c r="G19" s="2">
        <f t="shared" si="0"/>
        <v>8634802.4295124039</v>
      </c>
      <c r="H19" s="2">
        <v>459999.99894132838</v>
      </c>
      <c r="I19" s="2">
        <v>412269.63145337795</v>
      </c>
      <c r="J19" s="2">
        <v>3978486.9551827349</v>
      </c>
      <c r="K19" s="2">
        <v>0</v>
      </c>
      <c r="L19" s="2">
        <f t="shared" si="1"/>
        <v>4850756.5855774414</v>
      </c>
      <c r="M19" s="2">
        <f t="shared" si="2"/>
        <v>13485559.015089845</v>
      </c>
      <c r="O19" s="2">
        <f>B19-'Dagens modell'!B19</f>
        <v>-3.5191315691918135E-3</v>
      </c>
      <c r="P19" s="2">
        <f>C19-'Dagens modell'!C19</f>
        <v>-3436275.1899418384</v>
      </c>
      <c r="Q19" s="2">
        <f>D19-'Dagens modell'!D19</f>
        <v>1466644.3056552343</v>
      </c>
      <c r="R19" s="2">
        <f>E19-'Dagens modell'!E19</f>
        <v>12462.363062085584</v>
      </c>
      <c r="S19" s="2">
        <f>F19-'Dagens modell'!F19</f>
        <v>-1121714.9536029145</v>
      </c>
      <c r="T19" s="2">
        <f>G19-'Dagens modell'!G19</f>
        <v>-3078883.4783465639</v>
      </c>
      <c r="U19" s="2">
        <f>H19-'Dagens modell'!H19</f>
        <v>-1.058671623468399E-3</v>
      </c>
      <c r="V19" s="2">
        <f>I19-'Dagens modell'!I19</f>
        <v>-1.0000076144933701E-7</v>
      </c>
      <c r="W19" s="2">
        <f>J19-'Dagens modell'!J19</f>
        <v>212185.97094307933</v>
      </c>
      <c r="X19" s="2">
        <f>K19-'Dagens modell'!K19</f>
        <v>0</v>
      </c>
      <c r="Y19" s="2">
        <f>L19-'Dagens modell'!L19</f>
        <v>212185.96988430806</v>
      </c>
      <c r="Z19" s="2">
        <f>M19-'Dagens modell'!M19</f>
        <v>-2866697.5084622558</v>
      </c>
      <c r="AB19" s="16" t="s">
        <v>90</v>
      </c>
      <c r="AC19" s="9">
        <f t="shared" si="3"/>
        <v>8.6348024295124031</v>
      </c>
      <c r="AD19" s="10">
        <f t="shared" si="4"/>
        <v>4.8507565855774413</v>
      </c>
      <c r="AE19" s="11">
        <f t="shared" si="5"/>
        <v>13.485559015089844</v>
      </c>
      <c r="AF19" s="4"/>
      <c r="AG19" s="9">
        <f t="shared" si="6"/>
        <v>-3.078883478346564</v>
      </c>
      <c r="AH19" s="10">
        <f t="shared" si="7"/>
        <v>0.21218596988430805</v>
      </c>
      <c r="AI19" s="17">
        <f t="shared" si="8"/>
        <v>-2.8666975084622557</v>
      </c>
      <c r="AK19" s="4">
        <f t="shared" si="9"/>
        <v>2.8666975084622557</v>
      </c>
      <c r="AL19" s="24">
        <f>AK19/'Dagens modell'!M19*1000000</f>
        <v>0.17530898590866409</v>
      </c>
    </row>
    <row r="20" spans="1:38" x14ac:dyDescent="0.25">
      <c r="A20" s="4" t="s">
        <v>31</v>
      </c>
      <c r="B20" s="2">
        <v>668738.71868822479</v>
      </c>
      <c r="C20" s="2">
        <v>0</v>
      </c>
      <c r="D20" s="2">
        <v>2056255.2786342734</v>
      </c>
      <c r="E20" s="2">
        <v>4713945.6174307987</v>
      </c>
      <c r="F20" s="2">
        <v>0</v>
      </c>
      <c r="G20" s="2">
        <f t="shared" si="0"/>
        <v>7438939.6147532966</v>
      </c>
      <c r="H20" s="2">
        <v>399999.99117986049</v>
      </c>
      <c r="I20" s="2">
        <v>705554.25015471433</v>
      </c>
      <c r="J20" s="2">
        <v>2859955.2065427029</v>
      </c>
      <c r="K20" s="2">
        <v>0</v>
      </c>
      <c r="L20" s="2">
        <f t="shared" si="1"/>
        <v>3965509.4478772776</v>
      </c>
      <c r="M20" s="2">
        <f t="shared" si="2"/>
        <v>11404449.062630575</v>
      </c>
      <c r="O20" s="2">
        <f>B20-'Dagens modell'!B20</f>
        <v>-2.4342166725546122E-3</v>
      </c>
      <c r="P20" s="2">
        <f>C20-'Dagens modell'!C20</f>
        <v>-646137.21520273876</v>
      </c>
      <c r="Q20" s="2">
        <f>D20-'Dagens modell'!D20</f>
        <v>977762.87043682276</v>
      </c>
      <c r="R20" s="2">
        <f>E20-'Dagens modell'!E20</f>
        <v>-36562.564515960403</v>
      </c>
      <c r="S20" s="2">
        <f>F20-'Dagens modell'!F20</f>
        <v>-927325.75819485693</v>
      </c>
      <c r="T20" s="2">
        <f>G20-'Dagens modell'!G20</f>
        <v>-632262.66991095059</v>
      </c>
      <c r="U20" s="2">
        <f>H20-'Dagens modell'!H20</f>
        <v>-8.8201395119540393E-3</v>
      </c>
      <c r="V20" s="2">
        <f>I20-'Dagens modell'!I20</f>
        <v>-1.0000076144933701E-7</v>
      </c>
      <c r="W20" s="2">
        <f>J20-'Dagens modell'!J20</f>
        <v>152530.94434894435</v>
      </c>
      <c r="X20" s="2">
        <f>K20-'Dagens modell'!K20</f>
        <v>-1671601.3810156875</v>
      </c>
      <c r="Y20" s="2">
        <f>L20-'Dagens modell'!L20</f>
        <v>-1519070.4454869824</v>
      </c>
      <c r="Z20" s="2">
        <f>M20-'Dagens modell'!M20</f>
        <v>-2151333.115397932</v>
      </c>
      <c r="AB20" s="16" t="s">
        <v>91</v>
      </c>
      <c r="AC20" s="9">
        <f t="shared" si="3"/>
        <v>7.4389396147532967</v>
      </c>
      <c r="AD20" s="10">
        <f t="shared" si="4"/>
        <v>3.9655094478772774</v>
      </c>
      <c r="AE20" s="11">
        <f t="shared" si="5"/>
        <v>11.404449062630574</v>
      </c>
      <c r="AF20" s="4"/>
      <c r="AG20" s="9">
        <f t="shared" si="6"/>
        <v>-0.63226266991095059</v>
      </c>
      <c r="AH20" s="10">
        <f t="shared" si="7"/>
        <v>-1.5190704454869823</v>
      </c>
      <c r="AI20" s="17">
        <f t="shared" si="8"/>
        <v>-2.1513331153979331</v>
      </c>
      <c r="AK20" s="4">
        <f t="shared" si="9"/>
        <v>2.1513331153979331</v>
      </c>
      <c r="AL20" s="24">
        <f>AK20/'Dagens modell'!M20*1000000</f>
        <v>0.15870224876325165</v>
      </c>
    </row>
    <row r="21" spans="1:38" x14ac:dyDescent="0.25">
      <c r="A21" s="4" t="s">
        <v>32</v>
      </c>
      <c r="B21" s="2">
        <v>598133.28471370449</v>
      </c>
      <c r="C21" s="2">
        <v>0</v>
      </c>
      <c r="D21" s="2">
        <v>5140638.1965856841</v>
      </c>
      <c r="E21" s="2">
        <v>5148536.9859345444</v>
      </c>
      <c r="F21" s="2">
        <v>0</v>
      </c>
      <c r="G21" s="2">
        <f t="shared" si="0"/>
        <v>10887308.467233934</v>
      </c>
      <c r="H21" s="2">
        <v>420000.01026806101</v>
      </c>
      <c r="I21" s="2">
        <v>2196409.5844729035</v>
      </c>
      <c r="J21" s="2">
        <v>5213281.8090515956</v>
      </c>
      <c r="K21" s="2">
        <v>0</v>
      </c>
      <c r="L21" s="2">
        <f t="shared" si="1"/>
        <v>7829691.4037925601</v>
      </c>
      <c r="M21" s="2">
        <f t="shared" si="2"/>
        <v>18716999.871026494</v>
      </c>
      <c r="O21" s="2">
        <f>B21-'Dagens modell'!B21</f>
        <v>-2.1772121544927359E-3</v>
      </c>
      <c r="P21" s="2">
        <f>C21-'Dagens modell'!C21</f>
        <v>-1494192.3101563335</v>
      </c>
      <c r="Q21" s="2">
        <f>D21-'Dagens modell'!D21</f>
        <v>2444407.1760920575</v>
      </c>
      <c r="R21" s="2">
        <f>E21-'Dagens modell'!E21</f>
        <v>-41258.867944276892</v>
      </c>
      <c r="S21" s="2">
        <f>F21-'Dagens modell'!F21</f>
        <v>-1148033.8914117008</v>
      </c>
      <c r="T21" s="2">
        <f>G21-'Dagens modell'!G21</f>
        <v>-239077.8955974672</v>
      </c>
      <c r="U21" s="2">
        <f>H21-'Dagens modell'!H21</f>
        <v>1.0268061014357954E-2</v>
      </c>
      <c r="V21" s="2">
        <f>I21-'Dagens modell'!I21</f>
        <v>-1.0011717677116394E-7</v>
      </c>
      <c r="W21" s="2">
        <f>J21-'Dagens modell'!J21</f>
        <v>278041.69648275152</v>
      </c>
      <c r="X21" s="2">
        <f>K21-'Dagens modell'!K21</f>
        <v>-63153.185114422624</v>
      </c>
      <c r="Y21" s="2">
        <f>L21-'Dagens modell'!L21</f>
        <v>214888.52163628954</v>
      </c>
      <c r="Z21" s="2">
        <f>M21-'Dagens modell'!M21</f>
        <v>-24189.373961176723</v>
      </c>
      <c r="AB21" s="16" t="s">
        <v>92</v>
      </c>
      <c r="AC21" s="9">
        <f t="shared" si="3"/>
        <v>10.887308467233934</v>
      </c>
      <c r="AD21" s="10">
        <f t="shared" si="4"/>
        <v>7.8296914037925598</v>
      </c>
      <c r="AE21" s="11">
        <f t="shared" si="5"/>
        <v>18.716999871026495</v>
      </c>
      <c r="AF21" s="4"/>
      <c r="AG21" s="9">
        <f t="shared" si="6"/>
        <v>-0.2390778955974672</v>
      </c>
      <c r="AH21" s="10">
        <f t="shared" si="7"/>
        <v>0.21488852163628955</v>
      </c>
      <c r="AI21" s="17">
        <f t="shared" si="8"/>
        <v>-2.4189373961177651E-2</v>
      </c>
      <c r="AK21" s="4">
        <f t="shared" si="9"/>
        <v>2.4189373961177651E-2</v>
      </c>
      <c r="AL21" s="24">
        <f>AK21/'Dagens modell'!M21*1000000</f>
        <v>1.2907064565098022E-3</v>
      </c>
    </row>
    <row r="22" spans="1:38" x14ac:dyDescent="0.25">
      <c r="A22" s="4" t="s">
        <v>33</v>
      </c>
      <c r="B22" s="2">
        <v>139217.51004003835</v>
      </c>
      <c r="C22" s="2">
        <v>0</v>
      </c>
      <c r="D22" s="2">
        <v>3084382.9179514102</v>
      </c>
      <c r="E22" s="2">
        <v>837394.63745618798</v>
      </c>
      <c r="F22" s="2">
        <v>0</v>
      </c>
      <c r="G22" s="2">
        <f t="shared" si="0"/>
        <v>4060995.0654476364</v>
      </c>
      <c r="H22" s="2">
        <v>349999.99939937529</v>
      </c>
      <c r="I22" s="2">
        <v>136136.44580171994</v>
      </c>
      <c r="J22" s="2">
        <v>671946.45098986244</v>
      </c>
      <c r="K22" s="2">
        <v>0</v>
      </c>
      <c r="L22" s="2">
        <f t="shared" si="1"/>
        <v>1158082.8961909576</v>
      </c>
      <c r="M22" s="2">
        <f t="shared" si="2"/>
        <v>5219077.961638594</v>
      </c>
      <c r="O22" s="2">
        <f>B22-'Dagens modell'!B22</f>
        <v>-5.0675336387939751E-4</v>
      </c>
      <c r="P22" s="2">
        <f>C22-'Dagens modell'!C22</f>
        <v>-194575.41139627929</v>
      </c>
      <c r="Q22" s="2">
        <f>D22-'Dagens modell'!D22</f>
        <v>1466644.3056552343</v>
      </c>
      <c r="R22" s="2">
        <f>E22-'Dagens modell'!E22</f>
        <v>-4786.5308142828289</v>
      </c>
      <c r="S22" s="2">
        <f>F22-'Dagens modell'!F22</f>
        <v>-329807.18373701954</v>
      </c>
      <c r="T22" s="2">
        <f>G22-'Dagens modell'!G22</f>
        <v>937475.17920089886</v>
      </c>
      <c r="U22" s="2">
        <f>H22-'Dagens modell'!H22</f>
        <v>-6.0062471311539412E-4</v>
      </c>
      <c r="V22" s="2">
        <f>I22-'Dagens modell'!I22</f>
        <v>-1.0000076144933701E-7</v>
      </c>
      <c r="W22" s="2">
        <f>J22-'Dagens modell'!J22</f>
        <v>35837.14405279269</v>
      </c>
      <c r="X22" s="2">
        <f>K22-'Dagens modell'!K22</f>
        <v>-25123.384995302513</v>
      </c>
      <c r="Y22" s="2">
        <f>L22-'Dagens modell'!L22</f>
        <v>10713.758456765441</v>
      </c>
      <c r="Z22" s="2">
        <f>M22-'Dagens modell'!M22</f>
        <v>948188.93765766453</v>
      </c>
      <c r="AB22" s="16" t="s">
        <v>93</v>
      </c>
      <c r="AC22" s="9">
        <f t="shared" si="3"/>
        <v>4.0609950654476368</v>
      </c>
      <c r="AD22" s="10">
        <f t="shared" si="4"/>
        <v>1.1580828961909577</v>
      </c>
      <c r="AE22" s="11">
        <f t="shared" si="5"/>
        <v>5.2190779616385949</v>
      </c>
      <c r="AF22" s="4"/>
      <c r="AG22" s="9">
        <f t="shared" si="6"/>
        <v>0.93747517920089884</v>
      </c>
      <c r="AH22" s="10">
        <f t="shared" si="7"/>
        <v>1.0713758456765442E-2</v>
      </c>
      <c r="AI22" s="17">
        <f t="shared" si="8"/>
        <v>0.94818893765766432</v>
      </c>
      <c r="AK22" s="4">
        <f t="shared" si="9"/>
        <v>0.94818893765766432</v>
      </c>
      <c r="AL22" s="24">
        <f>AK22/'Dagens modell'!M22*1000000</f>
        <v>0.22201207578413026</v>
      </c>
    </row>
    <row r="23" spans="1:38" x14ac:dyDescent="0.25">
      <c r="A23" s="4" t="s">
        <v>34</v>
      </c>
      <c r="B23" s="2">
        <v>1005146.2887316509</v>
      </c>
      <c r="C23" s="2">
        <v>0</v>
      </c>
      <c r="D23" s="2">
        <v>3084382.9179514102</v>
      </c>
      <c r="E23" s="2">
        <v>7410127.8972786665</v>
      </c>
      <c r="F23" s="2">
        <v>0</v>
      </c>
      <c r="G23" s="2">
        <f t="shared" si="0"/>
        <v>11499657.103961729</v>
      </c>
      <c r="H23" s="2">
        <v>429999.9950605944</v>
      </c>
      <c r="I23" s="2">
        <v>3161483.0965274503</v>
      </c>
      <c r="J23" s="2">
        <v>6925837.6945981067</v>
      </c>
      <c r="K23" s="2">
        <v>0</v>
      </c>
      <c r="L23" s="2">
        <f t="shared" si="1"/>
        <v>10517320.786186151</v>
      </c>
      <c r="M23" s="2">
        <f t="shared" si="2"/>
        <v>22016977.89014788</v>
      </c>
      <c r="O23" s="2">
        <f>B23-'Dagens modell'!B23</f>
        <v>-3.6587442737072706E-3</v>
      </c>
      <c r="P23" s="2">
        <f>C23-'Dagens modell'!C23</f>
        <v>-2727726.9937251983</v>
      </c>
      <c r="Q23" s="2">
        <f>D23-'Dagens modell'!D23</f>
        <v>1466644.3056552343</v>
      </c>
      <c r="R23" s="2">
        <f>E23-'Dagens modell'!E23</f>
        <v>56016.215783282183</v>
      </c>
      <c r="S23" s="2">
        <f>F23-'Dagens modell'!F23</f>
        <v>-1822716.569998092</v>
      </c>
      <c r="T23" s="2">
        <f>G23-'Dagens modell'!G23</f>
        <v>-3027783.0459435172</v>
      </c>
      <c r="U23" s="2">
        <f>H23-'Dagens modell'!H23</f>
        <v>-4.9394055968150496E-3</v>
      </c>
      <c r="V23" s="2">
        <f>I23-'Dagens modell'!I23</f>
        <v>-1.0011717677116394E-7</v>
      </c>
      <c r="W23" s="2">
        <f>J23-'Dagens modell'!J23</f>
        <v>369378.01037856564</v>
      </c>
      <c r="X23" s="2">
        <f>K23-'Dagens modell'!K23</f>
        <v>0</v>
      </c>
      <c r="Y23" s="2">
        <f>L23-'Dagens modell'!L23</f>
        <v>369378.00543905981</v>
      </c>
      <c r="Z23" s="2">
        <f>M23-'Dagens modell'!M23</f>
        <v>-2658405.0405044556</v>
      </c>
      <c r="AB23" s="16" t="s">
        <v>94</v>
      </c>
      <c r="AC23" s="9">
        <f t="shared" si="3"/>
        <v>11.499657103961729</v>
      </c>
      <c r="AD23" s="10">
        <f t="shared" si="4"/>
        <v>10.517320786186151</v>
      </c>
      <c r="AE23" s="11">
        <f t="shared" si="5"/>
        <v>22.016977890147878</v>
      </c>
      <c r="AF23" s="4"/>
      <c r="AG23" s="9">
        <f t="shared" si="6"/>
        <v>-3.0277830459435173</v>
      </c>
      <c r="AH23" s="10">
        <f t="shared" si="7"/>
        <v>0.3693780054390598</v>
      </c>
      <c r="AI23" s="17">
        <f t="shared" si="8"/>
        <v>-2.6584050405044577</v>
      </c>
      <c r="AK23" s="4">
        <f t="shared" si="9"/>
        <v>2.6584050405044577</v>
      </c>
      <c r="AL23" s="24">
        <f>AK23/'Dagens modell'!M23*1000000</f>
        <v>0.10773510781881829</v>
      </c>
    </row>
    <row r="24" spans="1:38" x14ac:dyDescent="0.25">
      <c r="A24" s="4" t="s">
        <v>35</v>
      </c>
      <c r="B24" s="2">
        <v>605515.61542688939</v>
      </c>
      <c r="C24" s="2">
        <v>0</v>
      </c>
      <c r="D24" s="2">
        <v>2056255.2786342734</v>
      </c>
      <c r="E24" s="2">
        <v>2180612.1900883531</v>
      </c>
      <c r="F24" s="2">
        <v>0</v>
      </c>
      <c r="G24" s="2">
        <f t="shared" si="0"/>
        <v>4842383.0841495162</v>
      </c>
      <c r="H24" s="2">
        <v>320000.00467598363</v>
      </c>
      <c r="I24" s="2">
        <v>498173.39014663844</v>
      </c>
      <c r="J24" s="2">
        <v>2080083.9965562166</v>
      </c>
      <c r="K24" s="2">
        <v>0</v>
      </c>
      <c r="L24" s="2">
        <f t="shared" si="1"/>
        <v>2898257.3913788386</v>
      </c>
      <c r="M24" s="2">
        <f t="shared" si="2"/>
        <v>7740640.4755283548</v>
      </c>
      <c r="O24" s="2">
        <f>B24-'Dagens modell'!B24</f>
        <v>-2.2040839539840817E-3</v>
      </c>
      <c r="P24" s="2">
        <f>C24-'Dagens modell'!C24</f>
        <v>-422191.93038815318</v>
      </c>
      <c r="Q24" s="2">
        <f>D24-'Dagens modell'!D24</f>
        <v>977762.87043682276</v>
      </c>
      <c r="R24" s="2">
        <f>E24-'Dagens modell'!E24</f>
        <v>4978.9045279291458</v>
      </c>
      <c r="S24" s="2">
        <f>F24-'Dagens modell'!F24</f>
        <v>-577972.06434268737</v>
      </c>
      <c r="T24" s="2">
        <f>G24-'Dagens modell'!G24</f>
        <v>-17422.221970171668</v>
      </c>
      <c r="U24" s="2">
        <f>H24-'Dagens modell'!H24</f>
        <v>4.6759836259298027E-3</v>
      </c>
      <c r="V24" s="2">
        <f>I24-'Dagens modell'!I24</f>
        <v>-1.0000076144933701E-7</v>
      </c>
      <c r="W24" s="2">
        <f>J24-'Dagens modell'!J24</f>
        <v>110937.81314966478</v>
      </c>
      <c r="X24" s="2">
        <f>K24-'Dagens modell'!K24</f>
        <v>-261934.04026935832</v>
      </c>
      <c r="Y24" s="2">
        <f>L24-'Dagens modell'!L24</f>
        <v>-150996.22244380973</v>
      </c>
      <c r="Z24" s="2">
        <f>M24-'Dagens modell'!M24</f>
        <v>-168418.4444139814</v>
      </c>
      <c r="AB24" s="16" t="s">
        <v>95</v>
      </c>
      <c r="AC24" s="9">
        <f t="shared" si="3"/>
        <v>4.8423830841495166</v>
      </c>
      <c r="AD24" s="10">
        <f t="shared" si="4"/>
        <v>2.8982573913788388</v>
      </c>
      <c r="AE24" s="11">
        <f t="shared" si="5"/>
        <v>7.7406404755283553</v>
      </c>
      <c r="AF24" s="4"/>
      <c r="AG24" s="9">
        <f t="shared" si="6"/>
        <v>-1.7422221970171667E-2</v>
      </c>
      <c r="AH24" s="10">
        <f t="shared" si="7"/>
        <v>-0.15099622244380972</v>
      </c>
      <c r="AI24" s="17">
        <f t="shared" si="8"/>
        <v>-0.16841844441398141</v>
      </c>
      <c r="AK24" s="4">
        <f t="shared" si="9"/>
        <v>0.16841844441398141</v>
      </c>
      <c r="AL24" s="24">
        <f>AK24/'Dagens modell'!M24*1000000</f>
        <v>2.1294372202655096E-2</v>
      </c>
    </row>
    <row r="25" spans="1:38" x14ac:dyDescent="0.25">
      <c r="A25" s="4" t="s">
        <v>36</v>
      </c>
      <c r="B25" s="2">
        <v>329844.45828174066</v>
      </c>
      <c r="C25" s="2">
        <v>0</v>
      </c>
      <c r="D25" s="2">
        <v>2056255.2786342734</v>
      </c>
      <c r="E25" s="2">
        <v>874357.96096805052</v>
      </c>
      <c r="F25" s="2">
        <v>0</v>
      </c>
      <c r="G25" s="2">
        <f t="shared" si="0"/>
        <v>3260457.6978840646</v>
      </c>
      <c r="H25" s="2">
        <v>329999.99590539938</v>
      </c>
      <c r="I25" s="2">
        <v>129637.46974585892</v>
      </c>
      <c r="J25" s="2">
        <v>1092223.1672051512</v>
      </c>
      <c r="K25" s="2">
        <v>0</v>
      </c>
      <c r="L25" s="2">
        <f t="shared" si="1"/>
        <v>1551860.6328564095</v>
      </c>
      <c r="M25" s="2">
        <f t="shared" si="2"/>
        <v>4812318.3307404742</v>
      </c>
      <c r="O25" s="2">
        <f>B25-'Dagens modell'!B25</f>
        <v>-1.2006376637145877E-3</v>
      </c>
      <c r="P25" s="2">
        <f>C25-'Dagens modell'!C25</f>
        <v>-242301.45570102707</v>
      </c>
      <c r="Q25" s="2">
        <f>D25-'Dagens modell'!D25</f>
        <v>977762.87043682276</v>
      </c>
      <c r="R25" s="2">
        <f>E25-'Dagens modell'!E25</f>
        <v>-1260.9071718991036</v>
      </c>
      <c r="S25" s="2">
        <f>F25-'Dagens modell'!F25</f>
        <v>-320987.85669157241</v>
      </c>
      <c r="T25" s="2">
        <f>G25-'Dagens modell'!G25</f>
        <v>413212.64967168681</v>
      </c>
      <c r="U25" s="2">
        <f>H25-'Dagens modell'!H25</f>
        <v>-4.0946006192825735E-3</v>
      </c>
      <c r="V25" s="2">
        <f>I25-'Dagens modell'!I25</f>
        <v>-1.0000076144933701E-7</v>
      </c>
      <c r="W25" s="2">
        <f>J25-'Dagens modell'!J25</f>
        <v>58251.902250941261</v>
      </c>
      <c r="X25" s="2">
        <f>K25-'Dagens modell'!K25</f>
        <v>0</v>
      </c>
      <c r="Y25" s="2">
        <f>L25-'Dagens modell'!L25</f>
        <v>58251.898156240582</v>
      </c>
      <c r="Z25" s="2">
        <f>M25-'Dagens modell'!M25</f>
        <v>471464.5478279274</v>
      </c>
      <c r="AB25" s="16" t="s">
        <v>96</v>
      </c>
      <c r="AC25" s="9">
        <f t="shared" si="3"/>
        <v>3.2604576978840645</v>
      </c>
      <c r="AD25" s="10">
        <f t="shared" si="4"/>
        <v>1.5518606328564095</v>
      </c>
      <c r="AE25" s="11">
        <f t="shared" si="5"/>
        <v>4.8123183307404744</v>
      </c>
      <c r="AF25" s="4"/>
      <c r="AG25" s="9">
        <f t="shared" si="6"/>
        <v>0.4132126496716868</v>
      </c>
      <c r="AH25" s="10">
        <f t="shared" si="7"/>
        <v>5.8251898156240579E-2</v>
      </c>
      <c r="AI25" s="17">
        <f t="shared" si="8"/>
        <v>0.4714645478279274</v>
      </c>
      <c r="AK25" s="4">
        <f t="shared" si="9"/>
        <v>0.4714645478279274</v>
      </c>
      <c r="AL25" s="24">
        <f>AK25/'Dagens modell'!M25*1000000</f>
        <v>0.10861101787943493</v>
      </c>
    </row>
    <row r="26" spans="1:38" x14ac:dyDescent="0.25">
      <c r="A26" s="4" t="s">
        <v>37</v>
      </c>
      <c r="B26" s="2">
        <v>403497.16929650126</v>
      </c>
      <c r="C26" s="2">
        <v>0</v>
      </c>
      <c r="D26" s="2">
        <v>2056255.2786342734</v>
      </c>
      <c r="E26" s="2">
        <v>2104947.3866150137</v>
      </c>
      <c r="F26" s="2">
        <v>0</v>
      </c>
      <c r="G26" s="2">
        <f t="shared" si="0"/>
        <v>4564699.8345457884</v>
      </c>
      <c r="H26" s="2">
        <v>300000.00118200772</v>
      </c>
      <c r="I26" s="2">
        <v>639000.82618416776</v>
      </c>
      <c r="J26" s="2">
        <v>1370796.8519398479</v>
      </c>
      <c r="K26" s="2">
        <v>0</v>
      </c>
      <c r="L26" s="2">
        <f t="shared" si="1"/>
        <v>2309797.6793060233</v>
      </c>
      <c r="M26" s="2">
        <f t="shared" si="2"/>
        <v>6874497.5138518121</v>
      </c>
      <c r="O26" s="2">
        <f>B26-'Dagens modell'!B26</f>
        <v>-1.468734466470778E-3</v>
      </c>
      <c r="P26" s="2">
        <f>C26-'Dagens modell'!C26</f>
        <v>-462575.5063383244</v>
      </c>
      <c r="Q26" s="2">
        <f>D26-'Dagens modell'!D26</f>
        <v>977762.87043682276</v>
      </c>
      <c r="R26" s="2">
        <f>E26-'Dagens modell'!E26</f>
        <v>-20141.307684984524</v>
      </c>
      <c r="S26" s="2">
        <f>F26-'Dagens modell'!F26</f>
        <v>-461449.10741807596</v>
      </c>
      <c r="T26" s="2">
        <f>G26-'Dagens modell'!G26</f>
        <v>33596.947526703589</v>
      </c>
      <c r="U26" s="2">
        <f>H26-'Dagens modell'!H26</f>
        <v>1.1820077197626233E-3</v>
      </c>
      <c r="V26" s="2">
        <f>I26-'Dagens modell'!I26</f>
        <v>-1.0000076144933701E-7</v>
      </c>
      <c r="W26" s="2">
        <f>J26-'Dagens modell'!J26</f>
        <v>73109.165436791955</v>
      </c>
      <c r="X26" s="2">
        <f>K26-'Dagens modell'!K26</f>
        <v>-77797.002274139842</v>
      </c>
      <c r="Y26" s="2">
        <f>L26-'Dagens modell'!L26</f>
        <v>-4687.8356554401107</v>
      </c>
      <c r="Z26" s="2">
        <f>M26-'Dagens modell'!M26</f>
        <v>28909.111871263944</v>
      </c>
      <c r="AB26" s="16" t="s">
        <v>97</v>
      </c>
      <c r="AC26" s="9">
        <f t="shared" si="3"/>
        <v>4.5646998345457881</v>
      </c>
      <c r="AD26" s="10">
        <f t="shared" si="4"/>
        <v>2.3097976793060231</v>
      </c>
      <c r="AE26" s="11">
        <f t="shared" si="5"/>
        <v>6.8744975138518107</v>
      </c>
      <c r="AF26" s="4"/>
      <c r="AG26" s="9">
        <f t="shared" si="6"/>
        <v>3.3596947526703586E-2</v>
      </c>
      <c r="AH26" s="10">
        <f t="shared" si="7"/>
        <v>-4.6878356554401106E-3</v>
      </c>
      <c r="AI26" s="17">
        <f t="shared" si="8"/>
        <v>2.8909111871263476E-2</v>
      </c>
      <c r="AK26" s="4">
        <f t="shared" si="9"/>
        <v>2.8909111871263476E-2</v>
      </c>
      <c r="AL26" s="24">
        <f>AK26/'Dagens modell'!M26*1000000</f>
        <v>4.2230280545204222E-3</v>
      </c>
    </row>
    <row r="27" spans="1:38" x14ac:dyDescent="0.25">
      <c r="A27" s="4" t="s">
        <v>38</v>
      </c>
      <c r="B27" s="2">
        <v>239289.73794910731</v>
      </c>
      <c r="C27" s="2">
        <v>0</v>
      </c>
      <c r="D27" s="2">
        <v>6168765.8359028203</v>
      </c>
      <c r="E27" s="2">
        <v>1677805.5962214605</v>
      </c>
      <c r="F27" s="2">
        <v>0</v>
      </c>
      <c r="G27" s="2">
        <f t="shared" si="0"/>
        <v>8085861.1700733881</v>
      </c>
      <c r="H27" s="2">
        <v>159999.99775932069</v>
      </c>
      <c r="I27" s="2">
        <v>230396.03085251598</v>
      </c>
      <c r="J27" s="2">
        <v>867312.5127634618</v>
      </c>
      <c r="K27" s="2">
        <v>0</v>
      </c>
      <c r="L27" s="2">
        <f t="shared" si="1"/>
        <v>1257708.5413752985</v>
      </c>
      <c r="M27" s="2">
        <f t="shared" si="2"/>
        <v>9343569.7114486862</v>
      </c>
      <c r="O27" s="2">
        <f>B27-'Dagens modell'!B27</f>
        <v>-8.7101745884865522E-4</v>
      </c>
      <c r="P27" s="2">
        <f>C27-'Dagens modell'!C27</f>
        <v>-895781.13925834245</v>
      </c>
      <c r="Q27" s="2">
        <f>D27-'Dagens modell'!D27</f>
        <v>2933288.611310469</v>
      </c>
      <c r="R27" s="2">
        <f>E27-'Dagens modell'!E27</f>
        <v>-33305.459265263984</v>
      </c>
      <c r="S27" s="2">
        <f>F27-'Dagens modell'!F27</f>
        <v>-503177.55012598669</v>
      </c>
      <c r="T27" s="2">
        <f>G27-'Dagens modell'!G27</f>
        <v>1501024.4617898585</v>
      </c>
      <c r="U27" s="2">
        <f>H27-'Dagens modell'!H27</f>
        <v>-2.2406793141271919E-3</v>
      </c>
      <c r="V27" s="2">
        <f>I27-'Dagens modell'!I27</f>
        <v>-1.0000076144933701E-7</v>
      </c>
      <c r="W27" s="2">
        <f>J27-'Dagens modell'!J27</f>
        <v>46256.667347384617</v>
      </c>
      <c r="X27" s="2">
        <f>K27-'Dagens modell'!K27</f>
        <v>-25123.384995296998</v>
      </c>
      <c r="Y27" s="2">
        <f>L27-'Dagens modell'!L27</f>
        <v>21133.28011130821</v>
      </c>
      <c r="Z27" s="2">
        <f>M27-'Dagens modell'!M27</f>
        <v>1522157.7419011667</v>
      </c>
      <c r="AB27" s="16" t="s">
        <v>98</v>
      </c>
      <c r="AC27" s="9">
        <f t="shared" si="3"/>
        <v>8.0858611700733878</v>
      </c>
      <c r="AD27" s="10">
        <f t="shared" si="4"/>
        <v>1.2577085413752984</v>
      </c>
      <c r="AE27" s="11">
        <f t="shared" si="5"/>
        <v>9.3435697114486871</v>
      </c>
      <c r="AF27" s="4"/>
      <c r="AG27" s="9">
        <f t="shared" si="6"/>
        <v>1.5010244617898585</v>
      </c>
      <c r="AH27" s="10">
        <f t="shared" si="7"/>
        <v>2.113328011130821E-2</v>
      </c>
      <c r="AI27" s="17">
        <f t="shared" si="8"/>
        <v>1.5221577419011667</v>
      </c>
      <c r="AK27" s="4">
        <f t="shared" si="9"/>
        <v>1.5221577419011667</v>
      </c>
      <c r="AL27" s="24">
        <f>AK27/'Dagens modell'!M27*1000000</f>
        <v>0.19461418831122199</v>
      </c>
    </row>
    <row r="28" spans="1:38" x14ac:dyDescent="0.25">
      <c r="A28" s="4" t="s">
        <v>39</v>
      </c>
      <c r="B28" s="2">
        <v>544583.07896958222</v>
      </c>
      <c r="C28" s="2">
        <v>0</v>
      </c>
      <c r="D28" s="2">
        <v>2056255.2786342734</v>
      </c>
      <c r="E28" s="2">
        <v>2247541.986724209</v>
      </c>
      <c r="F28" s="2">
        <v>0</v>
      </c>
      <c r="G28" s="2">
        <f t="shared" si="0"/>
        <v>4848380.3443280645</v>
      </c>
      <c r="H28" s="2">
        <v>329999.99862585921</v>
      </c>
      <c r="I28" s="2">
        <v>643691.81641997723</v>
      </c>
      <c r="J28" s="2">
        <v>1866688.0730893547</v>
      </c>
      <c r="K28" s="2">
        <v>0</v>
      </c>
      <c r="L28" s="2">
        <f t="shared" si="1"/>
        <v>2840379.8881351911</v>
      </c>
      <c r="M28" s="2">
        <f t="shared" si="2"/>
        <v>7688760.2324632555</v>
      </c>
      <c r="O28" s="2">
        <f>B28-'Dagens modell'!B28</f>
        <v>-1.9822887843474746E-3</v>
      </c>
      <c r="P28" s="2">
        <f>C28-'Dagens modell'!C28</f>
        <v>-1207836.044327847</v>
      </c>
      <c r="Q28" s="2">
        <f>D28-'Dagens modell'!D28</f>
        <v>977762.87043682276</v>
      </c>
      <c r="R28" s="2">
        <f>E28-'Dagens modell'!E28</f>
        <v>830.85898883966729</v>
      </c>
      <c r="S28" s="2">
        <f>F28-'Dagens modell'!F28</f>
        <v>-571295.32879472873</v>
      </c>
      <c r="T28" s="2">
        <f>G28-'Dagens modell'!G28</f>
        <v>-800537.64567920193</v>
      </c>
      <c r="U28" s="2">
        <f>H28-'Dagens modell'!H28</f>
        <v>-1.3741407892666757E-3</v>
      </c>
      <c r="V28" s="2">
        <f>I28-'Dagens modell'!I28</f>
        <v>-1.0000076144933701E-7</v>
      </c>
      <c r="W28" s="2">
        <f>J28-'Dagens modell'!J28</f>
        <v>99556.69723143219</v>
      </c>
      <c r="X28" s="2">
        <f>K28-'Dagens modell'!K28</f>
        <v>-4412.4496149763636</v>
      </c>
      <c r="Y28" s="2">
        <f>L28-'Dagens modell'!L28</f>
        <v>95144.246242214926</v>
      </c>
      <c r="Z28" s="2">
        <f>M28-'Dagens modell'!M28</f>
        <v>-705393.39943698794</v>
      </c>
      <c r="AB28" s="16" t="s">
        <v>99</v>
      </c>
      <c r="AC28" s="9">
        <f t="shared" si="3"/>
        <v>4.8483803443280644</v>
      </c>
      <c r="AD28" s="10">
        <f t="shared" si="4"/>
        <v>2.8403798881351912</v>
      </c>
      <c r="AE28" s="11">
        <f t="shared" si="5"/>
        <v>7.688760232463256</v>
      </c>
      <c r="AF28" s="4"/>
      <c r="AG28" s="9">
        <f t="shared" si="6"/>
        <v>-0.80053764567920194</v>
      </c>
      <c r="AH28" s="10">
        <f t="shared" si="7"/>
        <v>9.514424624221493E-2</v>
      </c>
      <c r="AI28" s="17">
        <f t="shared" si="8"/>
        <v>-0.70539339943698698</v>
      </c>
      <c r="AK28" s="4">
        <f t="shared" si="9"/>
        <v>0.70539339943698698</v>
      </c>
      <c r="AL28" s="24">
        <f>AK28/'Dagens modell'!M28*1000000</f>
        <v>8.4033891964555588E-2</v>
      </c>
    </row>
    <row r="29" spans="1:38" x14ac:dyDescent="0.25">
      <c r="A29" s="4" t="s">
        <v>40</v>
      </c>
      <c r="B29" s="2">
        <v>383619.11209554551</v>
      </c>
      <c r="C29" s="2">
        <v>0</v>
      </c>
      <c r="D29" s="2">
        <v>2056255.2786342734</v>
      </c>
      <c r="E29" s="2">
        <v>796214.52474744932</v>
      </c>
      <c r="F29" s="2">
        <v>0</v>
      </c>
      <c r="G29" s="2">
        <f t="shared" si="0"/>
        <v>3236088.9154772684</v>
      </c>
      <c r="H29" s="2">
        <v>310000.01072610798</v>
      </c>
      <c r="I29" s="2">
        <v>60640.821694161677</v>
      </c>
      <c r="J29" s="2">
        <v>686627.40028656169</v>
      </c>
      <c r="K29" s="2">
        <v>0</v>
      </c>
      <c r="L29" s="2">
        <f t="shared" si="1"/>
        <v>1057268.2327068313</v>
      </c>
      <c r="M29" s="2">
        <f t="shared" si="2"/>
        <v>4293357.1481841002</v>
      </c>
      <c r="O29" s="2">
        <f>B29-'Dagens modell'!B29</f>
        <v>-1.3963780947960913E-3</v>
      </c>
      <c r="P29" s="2">
        <f>C29-'Dagens modell'!C29</f>
        <v>-187232.94304170273</v>
      </c>
      <c r="Q29" s="2">
        <f>D29-'Dagens modell'!D29</f>
        <v>977762.87043682276</v>
      </c>
      <c r="R29" s="2">
        <f>E29-'Dagens modell'!E29</f>
        <v>-1810.3160628095502</v>
      </c>
      <c r="S29" s="2">
        <f>F29-'Dagens modell'!F29</f>
        <v>-291325.02184507769</v>
      </c>
      <c r="T29" s="2">
        <f>G29-'Dagens modell'!G29</f>
        <v>497394.58809085516</v>
      </c>
      <c r="U29" s="2">
        <f>H29-'Dagens modell'!H29</f>
        <v>1.072610798291862E-2</v>
      </c>
      <c r="V29" s="2">
        <f>I29-'Dagens modell'!I29</f>
        <v>-1.0000076144933701E-7</v>
      </c>
      <c r="W29" s="2">
        <f>J29-'Dagens modell'!J29</f>
        <v>36620.128015283262</v>
      </c>
      <c r="X29" s="2">
        <f>K29-'Dagens modell'!K29</f>
        <v>-17208.553498429323</v>
      </c>
      <c r="Y29" s="2">
        <f>L29-'Dagens modell'!L29</f>
        <v>19411.585242861765</v>
      </c>
      <c r="Z29" s="2">
        <f>M29-'Dagens modell'!M29</f>
        <v>516806.17333371751</v>
      </c>
      <c r="AB29" s="16" t="s">
        <v>100</v>
      </c>
      <c r="AC29" s="9">
        <f t="shared" si="3"/>
        <v>3.2360889154772683</v>
      </c>
      <c r="AD29" s="10">
        <f t="shared" si="4"/>
        <v>1.0572682327068312</v>
      </c>
      <c r="AE29" s="11">
        <f t="shared" si="5"/>
        <v>4.2933571481841</v>
      </c>
      <c r="AF29" s="4"/>
      <c r="AG29" s="9">
        <f t="shared" si="6"/>
        <v>0.49739458809085518</v>
      </c>
      <c r="AH29" s="10">
        <f t="shared" si="7"/>
        <v>1.9411585242861764E-2</v>
      </c>
      <c r="AI29" s="17">
        <f t="shared" si="8"/>
        <v>0.51680617333371692</v>
      </c>
      <c r="AK29" s="4">
        <f t="shared" si="9"/>
        <v>0.51680617333371692</v>
      </c>
      <c r="AL29" s="24">
        <f>AK29/'Dagens modell'!M29*1000000</f>
        <v>0.13684607377878474</v>
      </c>
    </row>
    <row r="30" spans="1:38" x14ac:dyDescent="0.25">
      <c r="A30" s="4" t="s">
        <v>41</v>
      </c>
      <c r="B30" s="2">
        <v>1004648.8101887916</v>
      </c>
      <c r="C30" s="2">
        <v>0</v>
      </c>
      <c r="D30" s="2">
        <v>4112510.5572685469</v>
      </c>
      <c r="E30" s="2">
        <v>3296741.1353154858</v>
      </c>
      <c r="F30" s="2">
        <v>0</v>
      </c>
      <c r="G30" s="2">
        <f t="shared" si="0"/>
        <v>8413900.5027728248</v>
      </c>
      <c r="H30" s="2">
        <v>359999.99334925099</v>
      </c>
      <c r="I30" s="2">
        <v>330519.35369807377</v>
      </c>
      <c r="J30" s="2">
        <v>2781214.5923755215</v>
      </c>
      <c r="K30" s="2">
        <v>0</v>
      </c>
      <c r="L30" s="2">
        <f t="shared" si="1"/>
        <v>3471733.9394228463</v>
      </c>
      <c r="M30" s="2">
        <f t="shared" si="2"/>
        <v>11885634.442195671</v>
      </c>
      <c r="O30" s="2">
        <f>B30-'Dagens modell'!B30</f>
        <v>-3.6569335497915745E-3</v>
      </c>
      <c r="P30" s="2">
        <f>C30-'Dagens modell'!C30</f>
        <v>-1152767.5316685226</v>
      </c>
      <c r="Q30" s="2">
        <f>D30-'Dagens modell'!D30</f>
        <v>1955525.740873646</v>
      </c>
      <c r="R30" s="2">
        <f>E30-'Dagens modell'!E30</f>
        <v>34091.904243586119</v>
      </c>
      <c r="S30" s="2">
        <f>F30-'Dagens modell'!F30</f>
        <v>-980653.19440582267</v>
      </c>
      <c r="T30" s="2">
        <f>G30-'Dagens modell'!G30</f>
        <v>-143803.08461404592</v>
      </c>
      <c r="U30" s="2">
        <f>H30-'Dagens modell'!H30</f>
        <v>-6.6507490118965507E-3</v>
      </c>
      <c r="V30" s="2">
        <f>I30-'Dagens modell'!I30</f>
        <v>-1.0000076144933701E-7</v>
      </c>
      <c r="W30" s="2">
        <f>J30-'Dagens modell'!J30</f>
        <v>148331.4449266945</v>
      </c>
      <c r="X30" s="2">
        <f>K30-'Dagens modell'!K30</f>
        <v>-128402.28379596713</v>
      </c>
      <c r="Y30" s="2">
        <f>L30-'Dagens modell'!L30</f>
        <v>19929.154479878023</v>
      </c>
      <c r="Z30" s="2">
        <f>M30-'Dagens modell'!M30</f>
        <v>-123873.93013416789</v>
      </c>
      <c r="AB30" s="16" t="s">
        <v>101</v>
      </c>
      <c r="AC30" s="9">
        <f t="shared" si="3"/>
        <v>8.4139005027728242</v>
      </c>
      <c r="AD30" s="10">
        <f t="shared" si="4"/>
        <v>3.4717339394228461</v>
      </c>
      <c r="AE30" s="11">
        <f t="shared" si="5"/>
        <v>11.88563444219567</v>
      </c>
      <c r="AF30" s="4"/>
      <c r="AG30" s="9">
        <f t="shared" si="6"/>
        <v>-0.14380308461404592</v>
      </c>
      <c r="AH30" s="10">
        <f t="shared" si="7"/>
        <v>1.9929154479878024E-2</v>
      </c>
      <c r="AI30" s="17">
        <f t="shared" si="8"/>
        <v>-0.12387393013416789</v>
      </c>
      <c r="AK30" s="4">
        <f t="shared" si="9"/>
        <v>0.12387393013416789</v>
      </c>
      <c r="AL30" s="24">
        <f>AK30/'Dagens modell'!M30*1000000</f>
        <v>1.0314654546523822E-2</v>
      </c>
    </row>
    <row r="31" spans="1:38" x14ac:dyDescent="0.25">
      <c r="A31" s="4" t="s">
        <v>42</v>
      </c>
      <c r="B31" s="2">
        <v>353371.85827309452</v>
      </c>
      <c r="C31" s="2">
        <v>0</v>
      </c>
      <c r="D31" s="2">
        <v>4112510.5572685469</v>
      </c>
      <c r="E31" s="2">
        <v>1763219.3761919157</v>
      </c>
      <c r="F31" s="2">
        <v>0</v>
      </c>
      <c r="G31" s="2">
        <f t="shared" si="0"/>
        <v>6229101.7917335574</v>
      </c>
      <c r="H31" s="2">
        <v>340000.00816995953</v>
      </c>
      <c r="I31" s="2">
        <v>201565.98669493708</v>
      </c>
      <c r="J31" s="2">
        <v>1331395.3215131911</v>
      </c>
      <c r="K31" s="2">
        <v>0</v>
      </c>
      <c r="L31" s="2">
        <f t="shared" si="1"/>
        <v>1872961.3163780877</v>
      </c>
      <c r="M31" s="2">
        <f t="shared" si="2"/>
        <v>8102063.1081116451</v>
      </c>
      <c r="O31" s="2">
        <f>B31-'Dagens modell'!B31</f>
        <v>-1.2862776638939977E-3</v>
      </c>
      <c r="P31" s="2">
        <f>C31-'Dagens modell'!C31</f>
        <v>-400164.52532442345</v>
      </c>
      <c r="Q31" s="2">
        <f>D31-'Dagens modell'!D31</f>
        <v>1955525.740873646</v>
      </c>
      <c r="R31" s="2">
        <f>E31-'Dagens modell'!E31</f>
        <v>-5185.1585415676236</v>
      </c>
      <c r="S31" s="2">
        <f>F31-'Dagens modell'!F31</f>
        <v>-551178.76866795064</v>
      </c>
      <c r="T31" s="2">
        <f>G31-'Dagens modell'!G31</f>
        <v>998997.28705342673</v>
      </c>
      <c r="U31" s="2">
        <f>H31-'Dagens modell'!H31</f>
        <v>8.169959532096982E-3</v>
      </c>
      <c r="V31" s="2">
        <f>I31-'Dagens modell'!I31</f>
        <v>-1.0000076144933701E-7</v>
      </c>
      <c r="W31" s="2">
        <f>J31-'Dagens modell'!J31</f>
        <v>71007.750480703311</v>
      </c>
      <c r="X31" s="2">
        <f>K31-'Dagens modell'!K31</f>
        <v>0</v>
      </c>
      <c r="Y31" s="2">
        <f>L31-'Dagens modell'!L31</f>
        <v>71007.758650562726</v>
      </c>
      <c r="Z31" s="2">
        <f>M31-'Dagens modell'!M31</f>
        <v>1070005.0457039895</v>
      </c>
      <c r="AB31" s="16" t="s">
        <v>102</v>
      </c>
      <c r="AC31" s="9">
        <f t="shared" si="3"/>
        <v>6.2291017917335569</v>
      </c>
      <c r="AD31" s="10">
        <f t="shared" si="4"/>
        <v>1.8729613163780878</v>
      </c>
      <c r="AE31" s="11">
        <f t="shared" si="5"/>
        <v>8.1020631081116452</v>
      </c>
      <c r="AF31" s="4"/>
      <c r="AG31" s="9">
        <f t="shared" si="6"/>
        <v>0.99899728705342672</v>
      </c>
      <c r="AH31" s="10">
        <f t="shared" si="7"/>
        <v>7.1007758650562733E-2</v>
      </c>
      <c r="AI31" s="17">
        <f t="shared" si="8"/>
        <v>1.0700050457039894</v>
      </c>
      <c r="AK31" s="4">
        <f t="shared" si="9"/>
        <v>1.0700050457039894</v>
      </c>
      <c r="AL31" s="24">
        <f>AK31/'Dagens modell'!M31*1000000</f>
        <v>0.152161008371657</v>
      </c>
    </row>
    <row r="32" spans="1:38" x14ac:dyDescent="0.25">
      <c r="A32" s="4" t="s">
        <v>43</v>
      </c>
      <c r="B32" s="2">
        <v>1232283.8308434677</v>
      </c>
      <c r="C32" s="2">
        <v>0</v>
      </c>
      <c r="D32" s="2">
        <v>6168765.8359028203</v>
      </c>
      <c r="E32" s="2">
        <v>5863338.5195616372</v>
      </c>
      <c r="F32" s="2">
        <v>0</v>
      </c>
      <c r="G32" s="2">
        <f t="shared" si="0"/>
        <v>13264388.186307926</v>
      </c>
      <c r="H32" s="2">
        <v>399999.99117986049</v>
      </c>
      <c r="I32" s="2">
        <v>716402.16507502366</v>
      </c>
      <c r="J32" s="2">
        <v>5284023.3606004799</v>
      </c>
      <c r="K32" s="2">
        <v>0</v>
      </c>
      <c r="L32" s="2">
        <f t="shared" si="1"/>
        <v>6400425.5168553637</v>
      </c>
      <c r="M32" s="2">
        <f t="shared" si="2"/>
        <v>19664813.703163289</v>
      </c>
      <c r="O32" s="2">
        <f>B32-'Dagens modell'!B32</f>
        <v>-4.4855275191366673E-3</v>
      </c>
      <c r="P32" s="2">
        <f>C32-'Dagens modell'!C32</f>
        <v>-3671234.1772882887</v>
      </c>
      <c r="Q32" s="2">
        <f>D32-'Dagens modell'!D32</f>
        <v>2933288.611310469</v>
      </c>
      <c r="R32" s="2">
        <f>E32-'Dagens modell'!E32</f>
        <v>-4397.0269847819582</v>
      </c>
      <c r="S32" s="2">
        <f>F32-'Dagens modell'!F32</f>
        <v>-1469695.2356871534</v>
      </c>
      <c r="T32" s="2">
        <f>G32-'Dagens modell'!G32</f>
        <v>-2212037.8331352826</v>
      </c>
      <c r="U32" s="2">
        <f>H32-'Dagens modell'!H32</f>
        <v>-8.8201395119540393E-3</v>
      </c>
      <c r="V32" s="2">
        <f>I32-'Dagens modell'!I32</f>
        <v>-1.0000076144933701E-7</v>
      </c>
      <c r="W32" s="2">
        <f>J32-'Dagens modell'!J32</f>
        <v>281814.57923202496</v>
      </c>
      <c r="X32" s="2">
        <f>K32-'Dagens modell'!K32</f>
        <v>0</v>
      </c>
      <c r="Y32" s="2">
        <f>L32-'Dagens modell'!L32</f>
        <v>281814.57041178551</v>
      </c>
      <c r="Z32" s="2">
        <f>M32-'Dagens modell'!M32</f>
        <v>-1930223.262723498</v>
      </c>
      <c r="AB32" s="16" t="s">
        <v>103</v>
      </c>
      <c r="AC32" s="9">
        <f t="shared" si="3"/>
        <v>13.264388186307926</v>
      </c>
      <c r="AD32" s="10">
        <f t="shared" si="4"/>
        <v>6.4004255168553641</v>
      </c>
      <c r="AE32" s="11">
        <f t="shared" si="5"/>
        <v>19.66481370316329</v>
      </c>
      <c r="AF32" s="4"/>
      <c r="AG32" s="9">
        <f t="shared" si="6"/>
        <v>-2.2120378331352826</v>
      </c>
      <c r="AH32" s="10">
        <f t="shared" si="7"/>
        <v>0.28181457041178548</v>
      </c>
      <c r="AI32" s="17">
        <f t="shared" si="8"/>
        <v>-1.930223262723497</v>
      </c>
      <c r="AK32" s="4">
        <f t="shared" si="9"/>
        <v>1.930223262723497</v>
      </c>
      <c r="AL32" s="24">
        <f>AK32/'Dagens modell'!M32*1000000</f>
        <v>8.9382725566648905E-2</v>
      </c>
    </row>
    <row r="33" spans="1:38" x14ac:dyDescent="0.25">
      <c r="A33" s="4" t="s">
        <v>44</v>
      </c>
      <c r="B33" s="2">
        <v>717331.60515634529</v>
      </c>
      <c r="C33" s="2">
        <v>0</v>
      </c>
      <c r="D33" s="2">
        <v>4112510.5572685469</v>
      </c>
      <c r="E33" s="2">
        <v>2165850.0020057717</v>
      </c>
      <c r="F33" s="2">
        <v>0</v>
      </c>
      <c r="G33" s="2">
        <f t="shared" si="0"/>
        <v>6995692.1644306639</v>
      </c>
      <c r="H33" s="2">
        <v>459999.99894132838</v>
      </c>
      <c r="I33" s="2">
        <v>361401.70608381927</v>
      </c>
      <c r="J33" s="2">
        <v>1123532.774364644</v>
      </c>
      <c r="K33" s="2">
        <v>0</v>
      </c>
      <c r="L33" s="2">
        <f t="shared" si="1"/>
        <v>1944934.4793897916</v>
      </c>
      <c r="M33" s="2">
        <f t="shared" si="2"/>
        <v>8940626.6438204553</v>
      </c>
      <c r="O33" s="2">
        <f>B33-'Dagens modell'!B33</f>
        <v>-2.6110954349860549E-3</v>
      </c>
      <c r="P33" s="2">
        <f>C33-'Dagens modell'!C33</f>
        <v>-1776877.3418075317</v>
      </c>
      <c r="Q33" s="2">
        <f>D33-'Dagens modell'!D33</f>
        <v>1955525.740873646</v>
      </c>
      <c r="R33" s="2">
        <f>E33-'Dagens modell'!E33</f>
        <v>-36101.895073477644</v>
      </c>
      <c r="S33" s="2">
        <f>F33-'Dagens modell'!F33</f>
        <v>-498555.01219143043</v>
      </c>
      <c r="T33" s="2">
        <f>G33-'Dagens modell'!G33</f>
        <v>-356008.51080988906</v>
      </c>
      <c r="U33" s="2">
        <f>H33-'Dagens modell'!H33</f>
        <v>-1.058671623468399E-3</v>
      </c>
      <c r="V33" s="2">
        <f>I33-'Dagens modell'!I33</f>
        <v>-1.0000076144933701E-7</v>
      </c>
      <c r="W33" s="2">
        <f>J33-'Dagens modell'!J33</f>
        <v>59921.747966114199</v>
      </c>
      <c r="X33" s="2">
        <f>K33-'Dagens modell'!K33</f>
        <v>-5515.5620187218337</v>
      </c>
      <c r="Y33" s="2">
        <f>L33-'Dagens modell'!L33</f>
        <v>54406.184888620628</v>
      </c>
      <c r="Z33" s="2">
        <f>M33-'Dagens modell'!M33</f>
        <v>-301602.32592126913</v>
      </c>
      <c r="AB33" s="16" t="s">
        <v>104</v>
      </c>
      <c r="AC33" s="9">
        <f t="shared" si="3"/>
        <v>6.9956921644306638</v>
      </c>
      <c r="AD33" s="10">
        <f t="shared" si="4"/>
        <v>1.9449344793897916</v>
      </c>
      <c r="AE33" s="11">
        <f t="shared" si="5"/>
        <v>8.9406266438204547</v>
      </c>
      <c r="AF33" s="4"/>
      <c r="AG33" s="9">
        <f t="shared" si="6"/>
        <v>-0.35600851080988904</v>
      </c>
      <c r="AH33" s="10">
        <f t="shared" si="7"/>
        <v>5.4406184888620625E-2</v>
      </c>
      <c r="AI33" s="17">
        <f t="shared" si="8"/>
        <v>-0.3016023259212684</v>
      </c>
      <c r="AK33" s="4">
        <f t="shared" si="9"/>
        <v>0.3016023259212684</v>
      </c>
      <c r="AL33" s="24">
        <f>AK33/'Dagens modell'!M33*1000000</f>
        <v>3.2633072271709446E-2</v>
      </c>
    </row>
    <row r="34" spans="1:38" x14ac:dyDescent="0.25">
      <c r="A34" s="4" t="s">
        <v>45</v>
      </c>
      <c r="B34" s="2">
        <v>97176.500279901593</v>
      </c>
      <c r="C34" s="2">
        <v>0</v>
      </c>
      <c r="D34" s="2">
        <v>3084382.9179514102</v>
      </c>
      <c r="E34" s="2">
        <v>1522063.7314345923</v>
      </c>
      <c r="F34" s="2">
        <v>0</v>
      </c>
      <c r="G34" s="2">
        <f t="shared" si="0"/>
        <v>4703623.1496659042</v>
      </c>
      <c r="H34" s="2">
        <v>319999.99551864137</v>
      </c>
      <c r="I34" s="2">
        <v>77792.254743839963</v>
      </c>
      <c r="J34" s="2">
        <v>1581012.3042246874</v>
      </c>
      <c r="K34" s="2">
        <v>0</v>
      </c>
      <c r="L34" s="2">
        <f t="shared" si="1"/>
        <v>1978804.5544871688</v>
      </c>
      <c r="M34" s="2">
        <f t="shared" si="2"/>
        <v>6682427.704153073</v>
      </c>
      <c r="O34" s="2">
        <f>B34-'Dagens modell'!B34</f>
        <v>-3.5372360434848815E-4</v>
      </c>
      <c r="P34" s="2">
        <f>C34-'Dagens modell'!C34</f>
        <v>-381808.35443798202</v>
      </c>
      <c r="Q34" s="2">
        <f>D34-'Dagens modell'!D34</f>
        <v>1466644.3056552343</v>
      </c>
      <c r="R34" s="2">
        <f>E34-'Dagens modell'!E34</f>
        <v>-7530.6121115714777</v>
      </c>
      <c r="S34" s="2">
        <f>F34-'Dagens modell'!F34</f>
        <v>-455838.86175634095</v>
      </c>
      <c r="T34" s="2">
        <f>G34-'Dagens modell'!G34</f>
        <v>621466.47699561622</v>
      </c>
      <c r="U34" s="2">
        <f>H34-'Dagens modell'!H34</f>
        <v>-4.4813586282543838E-3</v>
      </c>
      <c r="V34" s="2">
        <f>I34-'Dagens modell'!I34</f>
        <v>-1.0000076144933701E-7</v>
      </c>
      <c r="W34" s="2">
        <f>J34-'Dagens modell'!J34</f>
        <v>84320.656225316692</v>
      </c>
      <c r="X34" s="2">
        <f>K34-'Dagens modell'!K34</f>
        <v>-98894.02699577251</v>
      </c>
      <c r="Y34" s="2">
        <f>L34-'Dagens modell'!L34</f>
        <v>-14573.375251914375</v>
      </c>
      <c r="Z34" s="2">
        <f>M34-'Dagens modell'!M34</f>
        <v>606893.10174370185</v>
      </c>
      <c r="AB34" s="16" t="s">
        <v>105</v>
      </c>
      <c r="AC34" s="9">
        <f t="shared" si="3"/>
        <v>4.703623149665904</v>
      </c>
      <c r="AD34" s="10">
        <f t="shared" si="4"/>
        <v>1.9788045544871689</v>
      </c>
      <c r="AE34" s="11">
        <f t="shared" si="5"/>
        <v>6.6824277041530724</v>
      </c>
      <c r="AF34" s="4"/>
      <c r="AG34" s="9">
        <f t="shared" si="6"/>
        <v>0.62146647699561619</v>
      </c>
      <c r="AH34" s="10">
        <f t="shared" si="7"/>
        <v>-1.4573375251914374E-2</v>
      </c>
      <c r="AI34" s="17">
        <f t="shared" si="8"/>
        <v>0.60689310174370181</v>
      </c>
      <c r="AK34" s="4">
        <f t="shared" si="9"/>
        <v>0.60689310174370181</v>
      </c>
      <c r="AL34" s="24">
        <f>AK34/'Dagens modell'!M34*1000000</f>
        <v>9.9891308577689034E-2</v>
      </c>
    </row>
    <row r="35" spans="1:38" x14ac:dyDescent="0.25">
      <c r="A35" s="4" t="s">
        <v>46</v>
      </c>
      <c r="B35" s="2">
        <v>1494934.0261159798</v>
      </c>
      <c r="C35" s="2">
        <v>0</v>
      </c>
      <c r="D35" s="2">
        <v>2056255.2786342734</v>
      </c>
      <c r="E35" s="2">
        <v>4422258.0732110329</v>
      </c>
      <c r="F35" s="2">
        <v>0</v>
      </c>
      <c r="G35" s="2">
        <f t="shared" si="0"/>
        <v>7973447.3779612863</v>
      </c>
      <c r="H35" s="2">
        <v>429999.9950605944</v>
      </c>
      <c r="I35" s="2">
        <v>1751351.8858504822</v>
      </c>
      <c r="J35" s="2">
        <v>4630551.14402082</v>
      </c>
      <c r="K35" s="2">
        <v>0</v>
      </c>
      <c r="L35" s="2">
        <f t="shared" si="1"/>
        <v>6811903.0249318965</v>
      </c>
      <c r="M35" s="2">
        <f t="shared" si="2"/>
        <v>14785350.402893182</v>
      </c>
      <c r="O35" s="2">
        <f>B35-'Dagens modell'!B35</f>
        <v>-5.4415774066001177E-3</v>
      </c>
      <c r="P35" s="2">
        <f>C35-'Dagens modell'!C35</f>
        <v>-1049972.9747044505</v>
      </c>
      <c r="Q35" s="2">
        <f>D35-'Dagens modell'!D35</f>
        <v>977762.87043682276</v>
      </c>
      <c r="R35" s="2">
        <f>E35-'Dagens modell'!E35</f>
        <v>-54172.970264885575</v>
      </c>
      <c r="S35" s="2">
        <f>F35-'Dagens modell'!F35</f>
        <v>-801425.58319496387</v>
      </c>
      <c r="T35" s="2">
        <f>G35-'Dagens modell'!G35</f>
        <v>-927808.66316905525</v>
      </c>
      <c r="U35" s="2">
        <f>H35-'Dagens modell'!H35</f>
        <v>-4.9394055968150496E-3</v>
      </c>
      <c r="V35" s="2">
        <f>I35-'Dagens modell'!I35</f>
        <v>-9.9884346127510071E-8</v>
      </c>
      <c r="W35" s="2">
        <f>J35-'Dagens modell'!J35</f>
        <v>246962.72768111061</v>
      </c>
      <c r="X35" s="2">
        <f>K35-'Dagens modell'!K35</f>
        <v>0</v>
      </c>
      <c r="Y35" s="2">
        <f>L35-'Dagens modell'!L35</f>
        <v>246962.72274160478</v>
      </c>
      <c r="Z35" s="2">
        <f>M35-'Dagens modell'!M35</f>
        <v>-680845.94042745233</v>
      </c>
      <c r="AB35" s="16" t="s">
        <v>106</v>
      </c>
      <c r="AC35" s="9">
        <f t="shared" si="3"/>
        <v>7.9734473779612864</v>
      </c>
      <c r="AD35" s="10">
        <f t="shared" si="4"/>
        <v>6.8119030249318966</v>
      </c>
      <c r="AE35" s="11">
        <f t="shared" si="5"/>
        <v>14.785350402893183</v>
      </c>
      <c r="AF35" s="4"/>
      <c r="AG35" s="9">
        <f t="shared" si="6"/>
        <v>-0.92780866316905519</v>
      </c>
      <c r="AH35" s="10">
        <f t="shared" si="7"/>
        <v>0.24696272274160477</v>
      </c>
      <c r="AI35" s="17">
        <f t="shared" si="8"/>
        <v>-0.68084594042745039</v>
      </c>
      <c r="AK35" s="4">
        <f t="shared" si="9"/>
        <v>0.68084594042745039</v>
      </c>
      <c r="AL35" s="24">
        <f>AK35/'Dagens modell'!M35*1000000</f>
        <v>4.4021550309717002E-2</v>
      </c>
    </row>
    <row r="36" spans="1:38" x14ac:dyDescent="0.25">
      <c r="A36" s="4" t="s">
        <v>47</v>
      </c>
      <c r="B36" s="2">
        <v>232592.79209139815</v>
      </c>
      <c r="C36" s="2">
        <v>0</v>
      </c>
      <c r="D36" s="2">
        <v>3084382.9179514102</v>
      </c>
      <c r="E36" s="2">
        <v>3245362.5235949797</v>
      </c>
      <c r="F36" s="2">
        <v>0</v>
      </c>
      <c r="G36" s="2">
        <f t="shared" si="0"/>
        <v>6562338.2336377874</v>
      </c>
      <c r="H36" s="2">
        <v>429999.9950605944</v>
      </c>
      <c r="I36" s="2">
        <v>893926.82681143726</v>
      </c>
      <c r="J36" s="2">
        <v>2657466.106830216</v>
      </c>
      <c r="K36" s="2">
        <v>0</v>
      </c>
      <c r="L36" s="2">
        <f t="shared" si="1"/>
        <v>3981392.9287022478</v>
      </c>
      <c r="M36" s="2">
        <f t="shared" si="2"/>
        <v>10543731.162340036</v>
      </c>
      <c r="O36" s="2">
        <f>B36-'Dagens modell'!B36</f>
        <v>-8.4664049791172147E-4</v>
      </c>
      <c r="P36" s="2">
        <f>C36-'Dagens modell'!C36</f>
        <v>-620438.57596172078</v>
      </c>
      <c r="Q36" s="2">
        <f>D36-'Dagens modell'!D36</f>
        <v>1466644.3056552343</v>
      </c>
      <c r="R36" s="2">
        <f>E36-'Dagens modell'!E36</f>
        <v>7205.5413983007893</v>
      </c>
      <c r="S36" s="2">
        <f>F36-'Dagens modell'!F36</f>
        <v>-837642.92516174249</v>
      </c>
      <c r="T36" s="2">
        <f>G36-'Dagens modell'!G36</f>
        <v>15768.345083431341</v>
      </c>
      <c r="U36" s="2">
        <f>H36-'Dagens modell'!H36</f>
        <v>-4.9394055968150496E-3</v>
      </c>
      <c r="V36" s="2">
        <f>I36-'Dagens modell'!I36</f>
        <v>-1.0000076144933701E-7</v>
      </c>
      <c r="W36" s="2">
        <f>J36-'Dagens modell'!J36</f>
        <v>141731.52569761174</v>
      </c>
      <c r="X36" s="2">
        <f>K36-'Dagens modell'!K36</f>
        <v>-631007.87275249267</v>
      </c>
      <c r="Y36" s="2">
        <f>L36-'Dagens modell'!L36</f>
        <v>-489276.35199438641</v>
      </c>
      <c r="Z36" s="2">
        <f>M36-'Dagens modell'!M36</f>
        <v>-473508.00691095553</v>
      </c>
      <c r="AB36" s="16" t="s">
        <v>107</v>
      </c>
      <c r="AC36" s="9">
        <f t="shared" si="3"/>
        <v>6.5623382336377878</v>
      </c>
      <c r="AD36" s="10">
        <f t="shared" si="4"/>
        <v>3.9813929287022476</v>
      </c>
      <c r="AE36" s="11">
        <f t="shared" si="5"/>
        <v>10.543731162340036</v>
      </c>
      <c r="AF36" s="4"/>
      <c r="AG36" s="9">
        <f t="shared" si="6"/>
        <v>1.5768345083431341E-2</v>
      </c>
      <c r="AH36" s="10">
        <f t="shared" si="7"/>
        <v>-0.4892763519943864</v>
      </c>
      <c r="AI36" s="17">
        <f t="shared" si="8"/>
        <v>-0.47350800691095507</v>
      </c>
      <c r="AK36" s="4">
        <f t="shared" si="9"/>
        <v>0.47350800691095507</v>
      </c>
      <c r="AL36" s="24">
        <f>AK36/'Dagens modell'!M36*1000000</f>
        <v>4.2978826150249276E-2</v>
      </c>
    </row>
    <row r="37" spans="1:38" x14ac:dyDescent="0.25">
      <c r="A37" s="4" t="s">
        <v>48</v>
      </c>
      <c r="B37" s="2">
        <v>12874.403873890471</v>
      </c>
      <c r="C37" s="2">
        <v>0</v>
      </c>
      <c r="D37" s="2">
        <v>2056255.2786342734</v>
      </c>
      <c r="E37" s="2">
        <v>748941.71638698096</v>
      </c>
      <c r="F37" s="2">
        <v>0</v>
      </c>
      <c r="G37" s="2">
        <f t="shared" si="0"/>
        <v>2818071.3988951449</v>
      </c>
      <c r="H37" s="2">
        <v>260000.00335139816</v>
      </c>
      <c r="I37" s="2">
        <v>96947.131540061848</v>
      </c>
      <c r="J37" s="2">
        <v>716028.24111824611</v>
      </c>
      <c r="K37" s="2">
        <v>0</v>
      </c>
      <c r="L37" s="2">
        <f t="shared" si="1"/>
        <v>1072975.3760097062</v>
      </c>
      <c r="M37" s="2">
        <f t="shared" si="2"/>
        <v>3891046.7749048509</v>
      </c>
      <c r="O37" s="2">
        <f>B37-'Dagens modell'!B37</f>
        <v>-4.6862980525474995E-5</v>
      </c>
      <c r="P37" s="2">
        <f>C37-'Dagens modell'!C37</f>
        <v>-161534.30380068469</v>
      </c>
      <c r="Q37" s="2">
        <f>D37-'Dagens modell'!D37</f>
        <v>977762.87043682276</v>
      </c>
      <c r="R37" s="2">
        <f>E37-'Dagens modell'!E37</f>
        <v>5468.0739853484556</v>
      </c>
      <c r="S37" s="2">
        <f>F37-'Dagens modell'!F37</f>
        <v>-321304.17005793564</v>
      </c>
      <c r="T37" s="2">
        <f>G37-'Dagens modell'!G37</f>
        <v>500392.47051668819</v>
      </c>
      <c r="U37" s="2">
        <f>H37-'Dagens modell'!H37</f>
        <v>3.3513981616124511E-3</v>
      </c>
      <c r="V37" s="2">
        <f>I37-'Dagens modell'!I37</f>
        <v>-1.0000076144933701E-7</v>
      </c>
      <c r="W37" s="2">
        <f>J37-'Dagens modell'!J37</f>
        <v>38188.172859639744</v>
      </c>
      <c r="X37" s="2">
        <f>K37-'Dagens modell'!K37</f>
        <v>0</v>
      </c>
      <c r="Y37" s="2">
        <f>L37-'Dagens modell'!L37</f>
        <v>38188.176210938022</v>
      </c>
      <c r="Z37" s="2">
        <f>M37-'Dagens modell'!M37</f>
        <v>538580.64672762621</v>
      </c>
      <c r="AB37" s="16" t="s">
        <v>108</v>
      </c>
      <c r="AC37" s="9">
        <f t="shared" si="3"/>
        <v>2.8180713988951451</v>
      </c>
      <c r="AD37" s="10">
        <f t="shared" si="4"/>
        <v>1.0729753760097063</v>
      </c>
      <c r="AE37" s="11">
        <f t="shared" si="5"/>
        <v>3.8910467749048516</v>
      </c>
      <c r="AF37" s="4"/>
      <c r="AG37" s="9">
        <f t="shared" si="6"/>
        <v>0.50039247051668823</v>
      </c>
      <c r="AH37" s="10">
        <f t="shared" si="7"/>
        <v>3.8188176210938021E-2</v>
      </c>
      <c r="AI37" s="17">
        <f t="shared" si="8"/>
        <v>0.53858064672762629</v>
      </c>
      <c r="AK37" s="4">
        <f t="shared" si="9"/>
        <v>0.53858064672762629</v>
      </c>
      <c r="AL37" s="24">
        <f>AK37/'Dagens modell'!M37*1000000</f>
        <v>0.16065207704886161</v>
      </c>
    </row>
    <row r="38" spans="1:38" x14ac:dyDescent="0.25">
      <c r="A38" s="4" t="s">
        <v>49</v>
      </c>
      <c r="B38" s="2">
        <v>329721.16654837527</v>
      </c>
      <c r="C38" s="2">
        <v>0</v>
      </c>
      <c r="D38" s="2">
        <v>3084382.9179514102</v>
      </c>
      <c r="E38" s="2">
        <v>3022756.5313271503</v>
      </c>
      <c r="F38" s="2">
        <v>0</v>
      </c>
      <c r="G38" s="2">
        <f t="shared" si="0"/>
        <v>6436860.6158269364</v>
      </c>
      <c r="H38" s="2">
        <v>429999.9950605944</v>
      </c>
      <c r="I38" s="2">
        <v>845013.48070679919</v>
      </c>
      <c r="J38" s="2">
        <v>2550530.0343681299</v>
      </c>
      <c r="K38" s="2">
        <v>0</v>
      </c>
      <c r="L38" s="2">
        <f t="shared" si="1"/>
        <v>3825543.5101355235</v>
      </c>
      <c r="M38" s="2">
        <f t="shared" si="2"/>
        <v>10262404.12596246</v>
      </c>
      <c r="O38" s="2">
        <f>B38-'Dagens modell'!B38</f>
        <v>-1.2001888826489449E-3</v>
      </c>
      <c r="P38" s="2">
        <f>C38-'Dagens modell'!C38</f>
        <v>-1053644.2088817388</v>
      </c>
      <c r="Q38" s="2">
        <f>D38-'Dagens modell'!D38</f>
        <v>1466644.3056552343</v>
      </c>
      <c r="R38" s="2">
        <f>E38-'Dagens modell'!E38</f>
        <v>51244.491452350747</v>
      </c>
      <c r="S38" s="2">
        <f>F38-'Dagens modell'!F38</f>
        <v>-930025.30197092018</v>
      </c>
      <c r="T38" s="2">
        <f>G38-'Dagens modell'!G38</f>
        <v>-465780.7149452623</v>
      </c>
      <c r="U38" s="2">
        <f>H38-'Dagens modell'!H38</f>
        <v>-4.9394055968150496E-3</v>
      </c>
      <c r="V38" s="2">
        <f>I38-'Dagens modell'!I38</f>
        <v>-1.0000076144933701E-7</v>
      </c>
      <c r="W38" s="2">
        <f>J38-'Dagens modell'!J38</f>
        <v>136028.2684996333</v>
      </c>
      <c r="X38" s="2">
        <f>K38-'Dagens modell'!K38</f>
        <v>-431978.81730671693</v>
      </c>
      <c r="Y38" s="2">
        <f>L38-'Dagens modell'!L38</f>
        <v>-295950.55374658899</v>
      </c>
      <c r="Z38" s="2">
        <f>M38-'Dagens modell'!M38</f>
        <v>-761731.26869185083</v>
      </c>
      <c r="AB38" s="16" t="s">
        <v>109</v>
      </c>
      <c r="AC38" s="9">
        <f t="shared" si="3"/>
        <v>6.4368606158269364</v>
      </c>
      <c r="AD38" s="10">
        <f t="shared" si="4"/>
        <v>3.8255435101355233</v>
      </c>
      <c r="AE38" s="11">
        <f t="shared" si="5"/>
        <v>10.26240412596246</v>
      </c>
      <c r="AF38" s="4"/>
      <c r="AG38" s="9">
        <f t="shared" si="6"/>
        <v>-0.4657807149452623</v>
      </c>
      <c r="AH38" s="10">
        <f t="shared" si="7"/>
        <v>-0.29595055374658902</v>
      </c>
      <c r="AI38" s="17">
        <f t="shared" si="8"/>
        <v>-0.76173126869185137</v>
      </c>
      <c r="AK38" s="4">
        <f t="shared" si="9"/>
        <v>0.76173126869185137</v>
      </c>
      <c r="AL38" s="24">
        <f>AK38/'Dagens modell'!M38*1000000</f>
        <v>6.9096690254840373E-2</v>
      </c>
    </row>
    <row r="39" spans="1:38" x14ac:dyDescent="0.25">
      <c r="A39" s="4" t="s">
        <v>50</v>
      </c>
      <c r="B39" s="2">
        <v>237653.66393405048</v>
      </c>
      <c r="C39" s="2">
        <v>0</v>
      </c>
      <c r="D39" s="2">
        <v>2056255.2786342734</v>
      </c>
      <c r="E39" s="2">
        <v>1230306.4744116797</v>
      </c>
      <c r="F39" s="2">
        <v>0</v>
      </c>
      <c r="G39" s="2">
        <f t="shared" si="0"/>
        <v>3524215.4169800039</v>
      </c>
      <c r="H39" s="2">
        <v>440000.00460469467</v>
      </c>
      <c r="I39" s="2">
        <v>359740.31370863679</v>
      </c>
      <c r="J39" s="2">
        <v>1217418.5807529553</v>
      </c>
      <c r="K39" s="2">
        <v>0</v>
      </c>
      <c r="L39" s="2">
        <f t="shared" si="1"/>
        <v>2017158.8990662866</v>
      </c>
      <c r="M39" s="2">
        <f t="shared" si="2"/>
        <v>5541374.3160462901</v>
      </c>
      <c r="O39" s="2">
        <f>B39-'Dagens modell'!B39</f>
        <v>-8.6506211664527655E-4</v>
      </c>
      <c r="P39" s="2">
        <f>C39-'Dagens modell'!C39</f>
        <v>-561698.8291251082</v>
      </c>
      <c r="Q39" s="2">
        <f>D39-'Dagens modell'!D39</f>
        <v>977762.87043682276</v>
      </c>
      <c r="R39" s="2">
        <f>E39-'Dagens modell'!E39</f>
        <v>12311.908431843389</v>
      </c>
      <c r="S39" s="2">
        <f>F39-'Dagens modell'!F39</f>
        <v>-430580.86311281082</v>
      </c>
      <c r="T39" s="2">
        <f>G39-'Dagens modell'!G39</f>
        <v>-2204.9142343150452</v>
      </c>
      <c r="U39" s="2">
        <f>H39-'Dagens modell'!H39</f>
        <v>4.6046946663409472E-3</v>
      </c>
      <c r="V39" s="2">
        <f>I39-'Dagens modell'!I39</f>
        <v>-1.0000076144933701E-7</v>
      </c>
      <c r="W39" s="2">
        <f>J39-'Dagens modell'!J39</f>
        <v>64928.990973490756</v>
      </c>
      <c r="X39" s="2">
        <f>K39-'Dagens modell'!K39</f>
        <v>-827.33430280358664</v>
      </c>
      <c r="Y39" s="2">
        <f>L39-'Dagens modell'!L39</f>
        <v>64101.661275281804</v>
      </c>
      <c r="Z39" s="2">
        <f>M39-'Dagens modell'!M39</f>
        <v>61896.747040966526</v>
      </c>
      <c r="AB39" s="16" t="s">
        <v>110</v>
      </c>
      <c r="AC39" s="9">
        <f t="shared" si="3"/>
        <v>3.5242154169800037</v>
      </c>
      <c r="AD39" s="10">
        <f t="shared" si="4"/>
        <v>2.0171588990662865</v>
      </c>
      <c r="AE39" s="11">
        <f t="shared" si="5"/>
        <v>5.5413743160462907</v>
      </c>
      <c r="AF39" s="4"/>
      <c r="AG39" s="9">
        <f t="shared" si="6"/>
        <v>-2.2049142343150453E-3</v>
      </c>
      <c r="AH39" s="10">
        <f t="shared" si="7"/>
        <v>6.4101661275281802E-2</v>
      </c>
      <c r="AI39" s="17">
        <f t="shared" si="8"/>
        <v>6.189674704096676E-2</v>
      </c>
      <c r="AK39" s="4">
        <f t="shared" si="9"/>
        <v>6.189674704096676E-2</v>
      </c>
      <c r="AL39" s="24">
        <f>AK39/'Dagens modell'!M39*1000000</f>
        <v>1.1296103736437546E-2</v>
      </c>
    </row>
    <row r="40" spans="1:38" x14ac:dyDescent="0.25">
      <c r="A40" s="4" t="s">
        <v>51</v>
      </c>
      <c r="B40" s="2">
        <v>291931.09933540446</v>
      </c>
      <c r="C40" s="2">
        <v>0</v>
      </c>
      <c r="D40" s="2">
        <v>7196893.4752199566</v>
      </c>
      <c r="E40" s="2">
        <v>2533390.6625052076</v>
      </c>
      <c r="F40" s="2">
        <v>0</v>
      </c>
      <c r="G40" s="2">
        <f t="shared" si="0"/>
        <v>10022215.237060569</v>
      </c>
      <c r="H40" s="2">
        <v>320000.00467598363</v>
      </c>
      <c r="I40" s="2">
        <v>117665.67174822024</v>
      </c>
      <c r="J40" s="2">
        <v>2130089.5783999464</v>
      </c>
      <c r="K40" s="2">
        <v>0</v>
      </c>
      <c r="L40" s="2">
        <f t="shared" si="1"/>
        <v>2567755.2548241504</v>
      </c>
      <c r="M40" s="2">
        <f t="shared" si="2"/>
        <v>12589970.49188472</v>
      </c>
      <c r="O40" s="2">
        <f>B40-'Dagens modell'!B40</f>
        <v>-1.0626326547935605E-3</v>
      </c>
      <c r="P40" s="2">
        <f>C40-'Dagens modell'!C40</f>
        <v>-936164.71520851355</v>
      </c>
      <c r="Q40" s="2">
        <f>D40-'Dagens modell'!D40</f>
        <v>3422170.0465288796</v>
      </c>
      <c r="R40" s="2">
        <f>E40-'Dagens modell'!E40</f>
        <v>7363.5580960107036</v>
      </c>
      <c r="S40" s="2">
        <f>F40-'Dagens modell'!F40</f>
        <v>-969941.38111212046</v>
      </c>
      <c r="T40" s="2">
        <f>G40-'Dagens modell'!G40</f>
        <v>1523427.5072416235</v>
      </c>
      <c r="U40" s="2">
        <f>H40-'Dagens modell'!H40</f>
        <v>4.6759836259298027E-3</v>
      </c>
      <c r="V40" s="2">
        <f>I40-'Dagens modell'!I40</f>
        <v>-1.0000076144933701E-7</v>
      </c>
      <c r="W40" s="2">
        <f>J40-'Dagens modell'!J40</f>
        <v>113604.77751466399</v>
      </c>
      <c r="X40" s="2">
        <f>K40-'Dagens modell'!K40</f>
        <v>-130387.88612271116</v>
      </c>
      <c r="Y40" s="2">
        <f>L40-'Dagens modell'!L40</f>
        <v>-16783.103932163212</v>
      </c>
      <c r="Z40" s="2">
        <f>M40-'Dagens modell'!M40</f>
        <v>1506644.4033094607</v>
      </c>
      <c r="AB40" s="16" t="s">
        <v>111</v>
      </c>
      <c r="AC40" s="9">
        <f t="shared" si="3"/>
        <v>10.022215237060569</v>
      </c>
      <c r="AD40" s="10">
        <f t="shared" si="4"/>
        <v>2.5677552548241502</v>
      </c>
      <c r="AE40" s="11">
        <f t="shared" si="5"/>
        <v>12.589970491884721</v>
      </c>
      <c r="AF40" s="4"/>
      <c r="AG40" s="9">
        <f t="shared" si="6"/>
        <v>1.5234275072416235</v>
      </c>
      <c r="AH40" s="10">
        <f t="shared" si="7"/>
        <v>-1.6783103932163212E-2</v>
      </c>
      <c r="AI40" s="17">
        <f t="shared" si="8"/>
        <v>1.5066444033094601</v>
      </c>
      <c r="AK40" s="4">
        <f t="shared" si="9"/>
        <v>1.5066444033094601</v>
      </c>
      <c r="AL40" s="24">
        <f>AK40/'Dagens modell'!M40*1000000</f>
        <v>0.13593792975761274</v>
      </c>
    </row>
    <row r="41" spans="1:38" x14ac:dyDescent="0.25">
      <c r="A41" s="4" t="s">
        <v>52</v>
      </c>
      <c r="B41" s="2">
        <v>501832.85181634256</v>
      </c>
      <c r="C41" s="2">
        <v>0</v>
      </c>
      <c r="D41" s="2">
        <v>7196893.4752199566</v>
      </c>
      <c r="E41" s="2">
        <v>1923897.1473937575</v>
      </c>
      <c r="F41" s="2">
        <v>0</v>
      </c>
      <c r="G41" s="2">
        <f t="shared" si="0"/>
        <v>9622623.4744300563</v>
      </c>
      <c r="H41" s="2">
        <v>439999.99544735253</v>
      </c>
      <c r="I41" s="2">
        <v>324851.07382980402</v>
      </c>
      <c r="J41" s="2">
        <v>1872588.9273525211</v>
      </c>
      <c r="K41" s="2">
        <v>0</v>
      </c>
      <c r="L41" s="2">
        <f t="shared" si="1"/>
        <v>2637439.9966296777</v>
      </c>
      <c r="M41" s="2">
        <f t="shared" si="2"/>
        <v>12260063.471059734</v>
      </c>
      <c r="O41" s="2">
        <f>B41-'Dagens modell'!B41</f>
        <v>-1.8266774713993073E-3</v>
      </c>
      <c r="P41" s="2">
        <f>C41-'Dagens modell'!C41</f>
        <v>-429534.3987427298</v>
      </c>
      <c r="Q41" s="2">
        <f>D41-'Dagens modell'!D41</f>
        <v>3422170.0465288796</v>
      </c>
      <c r="R41" s="2">
        <f>E41-'Dagens modell'!E41</f>
        <v>-5346.1784602273256</v>
      </c>
      <c r="S41" s="2">
        <f>F41-'Dagens modell'!F41</f>
        <v>-882903.97750740137</v>
      </c>
      <c r="T41" s="2">
        <f>G41-'Dagens modell'!G41</f>
        <v>2104385.4899918437</v>
      </c>
      <c r="U41" s="2">
        <f>H41-'Dagens modell'!H41</f>
        <v>-4.5526474714279175E-3</v>
      </c>
      <c r="V41" s="2">
        <f>I41-'Dagens modell'!I41</f>
        <v>-1.0000076144933701E-7</v>
      </c>
      <c r="W41" s="2">
        <f>J41-'Dagens modell'!J41</f>
        <v>99871.40945880115</v>
      </c>
      <c r="X41" s="2">
        <f>K41-'Dagens modell'!K41</f>
        <v>0</v>
      </c>
      <c r="Y41" s="2">
        <f>L41-'Dagens modell'!L41</f>
        <v>99871.404906054027</v>
      </c>
      <c r="Z41" s="2">
        <f>M41-'Dagens modell'!M41</f>
        <v>2204256.8948978987</v>
      </c>
      <c r="AB41" s="16" t="s">
        <v>112</v>
      </c>
      <c r="AC41" s="9">
        <f t="shared" si="3"/>
        <v>9.6226234744300569</v>
      </c>
      <c r="AD41" s="10">
        <f t="shared" si="4"/>
        <v>2.6374399966296775</v>
      </c>
      <c r="AE41" s="11">
        <f t="shared" si="5"/>
        <v>12.260063471059734</v>
      </c>
      <c r="AF41" s="4"/>
      <c r="AG41" s="9">
        <f t="shared" si="6"/>
        <v>2.1043854899918437</v>
      </c>
      <c r="AH41" s="10">
        <f t="shared" si="7"/>
        <v>9.9871404906054034E-2</v>
      </c>
      <c r="AI41" s="17">
        <f t="shared" si="8"/>
        <v>2.2042568948978976</v>
      </c>
      <c r="AK41" s="4">
        <f t="shared" si="9"/>
        <v>2.2042568948978976</v>
      </c>
      <c r="AL41" s="24">
        <f>AK41/'Dagens modell'!M41*1000000</f>
        <v>0.21920239596923835</v>
      </c>
    </row>
    <row r="42" spans="1:38" x14ac:dyDescent="0.25">
      <c r="A42" s="4" t="s">
        <v>53</v>
      </c>
      <c r="B42" s="2">
        <v>256602.13930162613</v>
      </c>
      <c r="C42" s="2">
        <v>0</v>
      </c>
      <c r="D42" s="2">
        <v>5140638.1965856841</v>
      </c>
      <c r="E42" s="2">
        <v>3689343.3404713776</v>
      </c>
      <c r="F42" s="2">
        <v>0</v>
      </c>
      <c r="G42" s="2">
        <f t="shared" si="0"/>
        <v>9086583.6763586886</v>
      </c>
      <c r="H42" s="2">
        <v>170000.00086653855</v>
      </c>
      <c r="I42" s="2">
        <v>702866.70366544847</v>
      </c>
      <c r="J42" s="2">
        <v>3250926.4361093063</v>
      </c>
      <c r="K42" s="2">
        <v>0</v>
      </c>
      <c r="L42" s="2">
        <f t="shared" si="1"/>
        <v>4123793.1406412935</v>
      </c>
      <c r="M42" s="2">
        <f t="shared" si="2"/>
        <v>13210376.816999983</v>
      </c>
      <c r="O42" s="2">
        <f>B42-'Dagens modell'!B42</f>
        <v>-9.3403481878340244E-4</v>
      </c>
      <c r="P42" s="2">
        <f>C42-'Dagens modell'!C42</f>
        <v>-1732822.5316800722</v>
      </c>
      <c r="Q42" s="2">
        <f>D42-'Dagens modell'!D42</f>
        <v>2444407.1760920575</v>
      </c>
      <c r="R42" s="2">
        <f>E42-'Dagens modell'!E42</f>
        <v>-237.58075883938</v>
      </c>
      <c r="S42" s="2">
        <f>F42-'Dagens modell'!F42</f>
        <v>-1088055.6007528966</v>
      </c>
      <c r="T42" s="2">
        <f>G42-'Dagens modell'!G42</f>
        <v>-376708.53803378344</v>
      </c>
      <c r="U42" s="2">
        <f>H42-'Dagens modell'!H42</f>
        <v>8.6653855396434665E-4</v>
      </c>
      <c r="V42" s="2">
        <f>I42-'Dagens modell'!I42</f>
        <v>-1.0000076144933701E-7</v>
      </c>
      <c r="W42" s="2">
        <f>J42-'Dagens modell'!J42</f>
        <v>173382.74325916264</v>
      </c>
      <c r="X42" s="2">
        <f>K42-'Dagens modell'!K42</f>
        <v>-29508.256800185802</v>
      </c>
      <c r="Y42" s="2">
        <f>L42-'Dagens modell'!L42</f>
        <v>143874.48732541548</v>
      </c>
      <c r="Z42" s="2">
        <f>M42-'Dagens modell'!M42</f>
        <v>-232834.05070836656</v>
      </c>
      <c r="AB42" s="16" t="s">
        <v>113</v>
      </c>
      <c r="AC42" s="9">
        <f t="shared" si="3"/>
        <v>9.0865836763586891</v>
      </c>
      <c r="AD42" s="10">
        <f t="shared" si="4"/>
        <v>4.1237931406412933</v>
      </c>
      <c r="AE42" s="11">
        <f t="shared" si="5"/>
        <v>13.210376816999982</v>
      </c>
      <c r="AF42" s="4"/>
      <c r="AG42" s="9">
        <f t="shared" si="6"/>
        <v>-0.37670853803378346</v>
      </c>
      <c r="AH42" s="10">
        <f t="shared" si="7"/>
        <v>0.14387448732541547</v>
      </c>
      <c r="AI42" s="17">
        <f t="shared" si="8"/>
        <v>-0.23283405070836799</v>
      </c>
      <c r="AK42" s="4">
        <f t="shared" si="9"/>
        <v>0.23283405070836799</v>
      </c>
      <c r="AL42" s="24">
        <f>AK42/'Dagens modell'!M42*1000000</f>
        <v>1.7319824333608701E-2</v>
      </c>
    </row>
    <row r="43" spans="1:38" x14ac:dyDescent="0.25">
      <c r="A43" s="4" t="s">
        <v>54</v>
      </c>
      <c r="B43" s="2">
        <v>81295.07849217653</v>
      </c>
      <c r="C43" s="2">
        <v>0</v>
      </c>
      <c r="D43" s="2">
        <v>2004848.8966684164</v>
      </c>
      <c r="E43" s="2">
        <v>550145.68009137083</v>
      </c>
      <c r="F43" s="2">
        <v>0</v>
      </c>
      <c r="G43" s="2">
        <f t="shared" si="0"/>
        <v>2636289.655251964</v>
      </c>
      <c r="H43" s="2">
        <v>110000.00869929531</v>
      </c>
      <c r="I43" s="2">
        <v>4690.990235809445</v>
      </c>
      <c r="J43" s="2">
        <v>723258.32818756311</v>
      </c>
      <c r="K43" s="2">
        <v>0</v>
      </c>
      <c r="L43" s="2">
        <f t="shared" si="1"/>
        <v>837949.3271226678</v>
      </c>
      <c r="M43" s="2">
        <f t="shared" si="2"/>
        <v>3474238.9823746318</v>
      </c>
      <c r="O43" s="2">
        <f>B43-'Dagens modell'!B43</f>
        <v>-2.9591504426207393E-4</v>
      </c>
      <c r="P43" s="2">
        <f>C43-'Dagens modell'!C43</f>
        <v>-62410.981013900906</v>
      </c>
      <c r="Q43" s="2">
        <f>D43-'Dagens modell'!D43</f>
        <v>953318.79867590195</v>
      </c>
      <c r="R43" s="2">
        <f>E43-'Dagens modell'!E43</f>
        <v>6949.9787776287412</v>
      </c>
      <c r="S43" s="2">
        <f>F43-'Dagens modell'!F43</f>
        <v>-314081.6660532786</v>
      </c>
      <c r="T43" s="2">
        <f>G43-'Dagens modell'!G43</f>
        <v>583776.1300904362</v>
      </c>
      <c r="U43" s="2">
        <f>H43-'Dagens modell'!H43</f>
        <v>8.6992953147273511E-3</v>
      </c>
      <c r="V43" s="2">
        <f>I43-'Dagens modell'!I43</f>
        <v>-9.9999851954635233E-8</v>
      </c>
      <c r="W43" s="2">
        <f>J43-'Dagens modell'!J43</f>
        <v>38573.777503336663</v>
      </c>
      <c r="X43" s="2">
        <f>K43-'Dagens modell'!K43</f>
        <v>-11830.880530166296</v>
      </c>
      <c r="Y43" s="2">
        <f>L43-'Dagens modell'!L43</f>
        <v>26742.905672365567</v>
      </c>
      <c r="Z43" s="2">
        <f>M43-'Dagens modell'!M43</f>
        <v>610519.03576280177</v>
      </c>
      <c r="AB43" s="16" t="s">
        <v>114</v>
      </c>
      <c r="AC43" s="9">
        <f t="shared" si="3"/>
        <v>2.6362896552519639</v>
      </c>
      <c r="AD43" s="10">
        <f t="shared" si="4"/>
        <v>0.83794932712266779</v>
      </c>
      <c r="AE43" s="11">
        <f t="shared" si="5"/>
        <v>3.4742389823746316</v>
      </c>
      <c r="AF43" s="4"/>
      <c r="AG43" s="9">
        <f t="shared" si="6"/>
        <v>0.58377613009043616</v>
      </c>
      <c r="AH43" s="10">
        <f t="shared" si="7"/>
        <v>2.6742905672365567E-2</v>
      </c>
      <c r="AI43" s="17">
        <f t="shared" si="8"/>
        <v>0.61051903576280175</v>
      </c>
      <c r="AK43" s="4">
        <f t="shared" si="9"/>
        <v>0.61051903576280175</v>
      </c>
      <c r="AL43" s="24">
        <f>AK43/'Dagens modell'!M43*1000000</f>
        <v>0.21319090104642696</v>
      </c>
    </row>
    <row r="44" spans="1:38" x14ac:dyDescent="0.25">
      <c r="A44" s="4" t="s">
        <v>55</v>
      </c>
      <c r="B44" s="2">
        <v>-0.10643018447994233</v>
      </c>
      <c r="C44" s="2">
        <v>0</v>
      </c>
      <c r="D44" s="2">
        <v>2056255.2786342734</v>
      </c>
      <c r="E44" s="2">
        <v>838970.80258979998</v>
      </c>
      <c r="F44" s="2">
        <v>0</v>
      </c>
      <c r="G44" s="2">
        <f t="shared" si="0"/>
        <v>2895225.9747938886</v>
      </c>
      <c r="H44" s="2">
        <v>159999.99775932069</v>
      </c>
      <c r="I44" s="2">
        <v>4886.4481623015045</v>
      </c>
      <c r="J44" s="2">
        <v>564653.34588770894</v>
      </c>
      <c r="K44" s="2">
        <v>0</v>
      </c>
      <c r="L44" s="2">
        <f t="shared" si="1"/>
        <v>729539.79180933116</v>
      </c>
      <c r="M44" s="2">
        <f t="shared" si="2"/>
        <v>3624765.7666032198</v>
      </c>
      <c r="O44" s="2">
        <f>B44-'Dagens modell'!B44</f>
        <v>3.8740712027252044E-10</v>
      </c>
      <c r="P44" s="2">
        <f>C44-'Dagens modell'!C44</f>
        <v>-132164.4303823784</v>
      </c>
      <c r="Q44" s="2">
        <f>D44-'Dagens modell'!D44</f>
        <v>977762.87043682276</v>
      </c>
      <c r="R44" s="2">
        <f>E44-'Dagens modell'!E44</f>
        <v>-10277.647522733663</v>
      </c>
      <c r="S44" s="2">
        <f>F44-'Dagens modell'!F44</f>
        <v>-252389.76009754406</v>
      </c>
      <c r="T44" s="2">
        <f>G44-'Dagens modell'!G44</f>
        <v>582931.03243416641</v>
      </c>
      <c r="U44" s="2">
        <f>H44-'Dagens modell'!H44</f>
        <v>-2.2406793141271919E-3</v>
      </c>
      <c r="V44" s="2">
        <f>I44-'Dagens modell'!I44</f>
        <v>-9.9999851954635233E-8</v>
      </c>
      <c r="W44" s="2">
        <f>J44-'Dagens modell'!J44</f>
        <v>30114.845114011201</v>
      </c>
      <c r="X44" s="2">
        <f>K44-'Dagens modell'!K44</f>
        <v>-6949.6081435870792</v>
      </c>
      <c r="Y44" s="2">
        <f>L44-'Dagens modell'!L44</f>
        <v>23165.234729644842</v>
      </c>
      <c r="Z44" s="2">
        <f>M44-'Dagens modell'!M44</f>
        <v>606096.26716381125</v>
      </c>
      <c r="AB44" s="16" t="s">
        <v>115</v>
      </c>
      <c r="AC44" s="9">
        <f t="shared" si="3"/>
        <v>2.8952259747938887</v>
      </c>
      <c r="AD44" s="10">
        <f t="shared" si="4"/>
        <v>0.72953979180933115</v>
      </c>
      <c r="AE44" s="11">
        <f t="shared" si="5"/>
        <v>3.62476576660322</v>
      </c>
      <c r="AF44" s="4"/>
      <c r="AG44" s="9">
        <f t="shared" si="6"/>
        <v>0.58293103243416644</v>
      </c>
      <c r="AH44" s="10">
        <f t="shared" si="7"/>
        <v>2.3165234729644841E-2</v>
      </c>
      <c r="AI44" s="17">
        <f t="shared" si="8"/>
        <v>0.60609626716381126</v>
      </c>
      <c r="AK44" s="4">
        <f t="shared" si="9"/>
        <v>0.60609626716381126</v>
      </c>
      <c r="AL44" s="24">
        <f>AK44/'Dagens modell'!M44*1000000</f>
        <v>0.20078258559818099</v>
      </c>
    </row>
    <row r="45" spans="1:38" x14ac:dyDescent="0.25">
      <c r="A45" s="4" t="s">
        <v>56</v>
      </c>
      <c r="B45" s="2">
        <v>36156.823718720218</v>
      </c>
      <c r="C45" s="2">
        <v>0</v>
      </c>
      <c r="D45" s="2">
        <v>2056255.2786342734</v>
      </c>
      <c r="E45" s="2">
        <v>921708.60437913996</v>
      </c>
      <c r="F45" s="2">
        <v>0</v>
      </c>
      <c r="G45" s="2">
        <f t="shared" si="0"/>
        <v>3014120.7067321334</v>
      </c>
      <c r="H45" s="2">
        <v>330000.01422008389</v>
      </c>
      <c r="I45" s="2">
        <v>166530.15337123527</v>
      </c>
      <c r="J45" s="2">
        <v>805508.40868309338</v>
      </c>
      <c r="K45" s="2">
        <v>0</v>
      </c>
      <c r="L45" s="2">
        <f t="shared" si="1"/>
        <v>1302038.5762744127</v>
      </c>
      <c r="M45" s="2">
        <f t="shared" si="2"/>
        <v>4316159.2830065461</v>
      </c>
      <c r="O45" s="2">
        <f>B45-'Dagens modell'!B45</f>
        <v>-1.316112611675635E-4</v>
      </c>
      <c r="P45" s="2">
        <f>C45-'Dagens modell'!C45</f>
        <v>-282685.03165119822</v>
      </c>
      <c r="Q45" s="2">
        <f>D45-'Dagens modell'!D45</f>
        <v>977762.87043682276</v>
      </c>
      <c r="R45" s="2">
        <f>E45-'Dagens modell'!E45</f>
        <v>6038.0778436365072</v>
      </c>
      <c r="S45" s="2">
        <f>F45-'Dagens modell'!F45</f>
        <v>-348990.38069494511</v>
      </c>
      <c r="T45" s="2">
        <f>G45-'Dagens modell'!G45</f>
        <v>352125.53580270428</v>
      </c>
      <c r="U45" s="2">
        <f>H45-'Dagens modell'!H45</f>
        <v>1.4220083889085799E-2</v>
      </c>
      <c r="V45" s="2">
        <f>I45-'Dagens modell'!I45</f>
        <v>-1.0000076144933701E-7</v>
      </c>
      <c r="W45" s="2">
        <f>J45-'Dagens modell'!J45</f>
        <v>42960.448463098262</v>
      </c>
      <c r="X45" s="2">
        <f>K45-'Dagens modell'!K45</f>
        <v>0</v>
      </c>
      <c r="Y45" s="2">
        <f>L45-'Dagens modell'!L45</f>
        <v>42960.462683082325</v>
      </c>
      <c r="Z45" s="2">
        <f>M45-'Dagens modell'!M45</f>
        <v>395085.99848578684</v>
      </c>
      <c r="AB45" s="16" t="s">
        <v>116</v>
      </c>
      <c r="AC45" s="9">
        <f t="shared" si="3"/>
        <v>3.0141207067321334</v>
      </c>
      <c r="AD45" s="10">
        <f t="shared" si="4"/>
        <v>1.3020385762744127</v>
      </c>
      <c r="AE45" s="11">
        <f t="shared" si="5"/>
        <v>4.3161592830065461</v>
      </c>
      <c r="AF45" s="4"/>
      <c r="AG45" s="9">
        <f t="shared" si="6"/>
        <v>0.35212553580270428</v>
      </c>
      <c r="AH45" s="10">
        <f t="shared" si="7"/>
        <v>4.2960462683082325E-2</v>
      </c>
      <c r="AI45" s="17">
        <f t="shared" si="8"/>
        <v>0.39508599848578663</v>
      </c>
      <c r="AK45" s="4">
        <f t="shared" si="9"/>
        <v>0.39508599848578663</v>
      </c>
      <c r="AL45" s="24">
        <f>AK45/'Dagens modell'!M45*1000000</f>
        <v>0.10075965681270728</v>
      </c>
    </row>
    <row r="46" spans="1:38" x14ac:dyDescent="0.25">
      <c r="A46" s="4" t="s">
        <v>57</v>
      </c>
      <c r="B46" s="2">
        <v>10672.056140928871</v>
      </c>
      <c r="C46" s="2">
        <v>0</v>
      </c>
      <c r="D46" s="2">
        <v>6168765.8359028203</v>
      </c>
      <c r="E46" s="2">
        <v>2513342.0147188995</v>
      </c>
      <c r="F46" s="2">
        <v>0</v>
      </c>
      <c r="G46" s="2">
        <f t="shared" si="0"/>
        <v>8692779.9067626484</v>
      </c>
      <c r="H46" s="2">
        <v>330000.00506274163</v>
      </c>
      <c r="I46" s="2">
        <v>381045.22769627138</v>
      </c>
      <c r="J46" s="2">
        <v>1689489.0130982301</v>
      </c>
      <c r="K46" s="2">
        <v>0</v>
      </c>
      <c r="L46" s="2">
        <f t="shared" si="1"/>
        <v>2400534.2458572434</v>
      </c>
      <c r="M46" s="2">
        <f t="shared" si="2"/>
        <v>11093314.152619891</v>
      </c>
      <c r="O46" s="2">
        <f>B46-'Dagens modell'!B46</f>
        <v>-3.8846410461701453E-5</v>
      </c>
      <c r="P46" s="2">
        <f>C46-'Dagens modell'!C46</f>
        <v>-675507.08862104511</v>
      </c>
      <c r="Q46" s="2">
        <f>D46-'Dagens modell'!D46</f>
        <v>2933288.611310469</v>
      </c>
      <c r="R46" s="2">
        <f>E46-'Dagens modell'!E46</f>
        <v>-3110.7290457696654</v>
      </c>
      <c r="S46" s="2">
        <f>F46-'Dagens modell'!F46</f>
        <v>-1006773.1271925725</v>
      </c>
      <c r="T46" s="2">
        <f>G46-'Dagens modell'!G46</f>
        <v>1247897.6664122352</v>
      </c>
      <c r="U46" s="2">
        <f>H46-'Dagens modell'!H46</f>
        <v>5.062741634901613E-3</v>
      </c>
      <c r="V46" s="2">
        <f>I46-'Dagens modell'!I46</f>
        <v>-1.0000076144933701E-7</v>
      </c>
      <c r="W46" s="2">
        <f>J46-'Dagens modell'!J46</f>
        <v>90106.080698572332</v>
      </c>
      <c r="X46" s="2">
        <f>K46-'Dagens modell'!K46</f>
        <v>-83643.498013990829</v>
      </c>
      <c r="Y46" s="2">
        <f>L46-'Dagens modell'!L46</f>
        <v>6462.5877472232096</v>
      </c>
      <c r="Z46" s="2">
        <f>M46-'Dagens modell'!M46</f>
        <v>1254360.254159458</v>
      </c>
      <c r="AB46" s="16" t="s">
        <v>117</v>
      </c>
      <c r="AC46" s="9">
        <f t="shared" si="3"/>
        <v>8.6927799067626488</v>
      </c>
      <c r="AD46" s="10">
        <f t="shared" si="4"/>
        <v>2.4005342458572434</v>
      </c>
      <c r="AE46" s="11">
        <f t="shared" si="5"/>
        <v>11.093314152619893</v>
      </c>
      <c r="AF46" s="4"/>
      <c r="AG46" s="9">
        <f t="shared" si="6"/>
        <v>1.2478976664122352</v>
      </c>
      <c r="AH46" s="10">
        <f t="shared" si="7"/>
        <v>6.4625877472232092E-3</v>
      </c>
      <c r="AI46" s="17">
        <f t="shared" si="8"/>
        <v>1.2543602541594585</v>
      </c>
      <c r="AK46" s="4">
        <f t="shared" si="9"/>
        <v>1.2543602541594585</v>
      </c>
      <c r="AL46" s="24">
        <f>AK46/'Dagens modell'!M46*1000000</f>
        <v>0.12748918910533127</v>
      </c>
    </row>
    <row r="47" spans="1:38" x14ac:dyDescent="0.25">
      <c r="A47" s="4" t="s">
        <v>58</v>
      </c>
      <c r="B47" s="2">
        <v>58295.344680708768</v>
      </c>
      <c r="C47" s="2">
        <v>0</v>
      </c>
      <c r="D47" s="2">
        <v>2056255.2786342734</v>
      </c>
      <c r="E47" s="2">
        <v>452835.88549733232</v>
      </c>
      <c r="F47" s="2">
        <v>0</v>
      </c>
      <c r="G47" s="2">
        <f t="shared" si="0"/>
        <v>2567386.5088123148</v>
      </c>
      <c r="H47" s="2">
        <v>170000.00730342098</v>
      </c>
      <c r="I47" s="2">
        <v>0</v>
      </c>
      <c r="J47" s="2">
        <v>574968.27376625757</v>
      </c>
      <c r="K47" s="2">
        <v>0</v>
      </c>
      <c r="L47" s="2">
        <f t="shared" si="1"/>
        <v>744968.28106967849</v>
      </c>
      <c r="M47" s="2">
        <f t="shared" si="2"/>
        <v>3312354.7898819931</v>
      </c>
      <c r="O47" s="2">
        <f>B47-'Dagens modell'!B47</f>
        <v>-2.1219574409769848E-4</v>
      </c>
      <c r="P47" s="2">
        <f>C47-'Dagens modell'!C47</f>
        <v>-128493.19620509011</v>
      </c>
      <c r="Q47" s="2">
        <f>D47-'Dagens modell'!D47</f>
        <v>977762.87043682276</v>
      </c>
      <c r="R47" s="2">
        <f>E47-'Dagens modell'!E47</f>
        <v>2997.2834594254964</v>
      </c>
      <c r="S47" s="2">
        <f>F47-'Dagens modell'!F47</f>
        <v>-270094.3893135534</v>
      </c>
      <c r="T47" s="2">
        <f>G47-'Dagens modell'!G47</f>
        <v>582172.56816540915</v>
      </c>
      <c r="U47" s="2">
        <f>H47-'Dagens modell'!H47</f>
        <v>7.3034209781326354E-3</v>
      </c>
      <c r="V47" s="2">
        <f>I47-'Dagens modell'!I47</f>
        <v>-9.9999999999999995E-8</v>
      </c>
      <c r="W47" s="2">
        <f>J47-'Dagens modell'!J47</f>
        <v>30664.974600867019</v>
      </c>
      <c r="X47" s="2">
        <f>K47-'Dagens modell'!K47</f>
        <v>0</v>
      </c>
      <c r="Y47" s="2">
        <f>L47-'Dagens modell'!L47</f>
        <v>30664.981904187938</v>
      </c>
      <c r="Z47" s="2">
        <f>M47-'Dagens modell'!M47</f>
        <v>612837.55006959662</v>
      </c>
      <c r="AB47" s="16" t="s">
        <v>118</v>
      </c>
      <c r="AC47" s="9">
        <f t="shared" si="3"/>
        <v>2.5673865088123149</v>
      </c>
      <c r="AD47" s="10">
        <f t="shared" si="4"/>
        <v>0.7449682810696785</v>
      </c>
      <c r="AE47" s="11">
        <f t="shared" si="5"/>
        <v>3.3123547898819936</v>
      </c>
      <c r="AF47" s="4"/>
      <c r="AG47" s="9">
        <f t="shared" si="6"/>
        <v>0.58217256816540919</v>
      </c>
      <c r="AH47" s="10">
        <f t="shared" si="7"/>
        <v>3.0664981904187937E-2</v>
      </c>
      <c r="AI47" s="17">
        <f t="shared" si="8"/>
        <v>0.61283755006959717</v>
      </c>
      <c r="AK47" s="4">
        <f t="shared" si="9"/>
        <v>0.61283755006959717</v>
      </c>
      <c r="AL47" s="24">
        <f>AK47/'Dagens modell'!M47*1000000</f>
        <v>0.22701746113397167</v>
      </c>
    </row>
    <row r="48" spans="1:38" x14ac:dyDescent="0.25">
      <c r="A48" s="4" t="s">
        <v>59</v>
      </c>
      <c r="B48" s="2">
        <v>0.34035472146008067</v>
      </c>
      <c r="C48" s="2">
        <v>0</v>
      </c>
      <c r="D48" s="2">
        <v>2056255.2786342734</v>
      </c>
      <c r="E48" s="2">
        <v>940258.20081643749</v>
      </c>
      <c r="F48" s="2">
        <v>0</v>
      </c>
      <c r="G48" s="2">
        <f t="shared" si="0"/>
        <v>2996513.8198054326</v>
      </c>
      <c r="H48" s="2">
        <v>210000.00513403051</v>
      </c>
      <c r="I48" s="2">
        <v>33032.389577158174</v>
      </c>
      <c r="J48" s="2">
        <v>1035713.4756390995</v>
      </c>
      <c r="K48" s="2">
        <v>0</v>
      </c>
      <c r="L48" s="2">
        <f t="shared" si="1"/>
        <v>1278745.8703502882</v>
      </c>
      <c r="M48" s="2">
        <f t="shared" si="2"/>
        <v>4275259.6901557203</v>
      </c>
      <c r="O48" s="2">
        <f>B48-'Dagens modell'!B48</f>
        <v>-1.2388951531328019E-9</v>
      </c>
      <c r="P48" s="2">
        <f>C48-'Dagens modell'!C48</f>
        <v>-187232.94304170273</v>
      </c>
      <c r="Q48" s="2">
        <f>D48-'Dagens modell'!D48</f>
        <v>977762.87043682276</v>
      </c>
      <c r="R48" s="2">
        <f>E48-'Dagens modell'!E48</f>
        <v>8417.7743976066122</v>
      </c>
      <c r="S48" s="2">
        <f>F48-'Dagens modell'!F48</f>
        <v>-374942.38414135179</v>
      </c>
      <c r="T48" s="2">
        <f>G48-'Dagens modell'!G48</f>
        <v>424005.3176513738</v>
      </c>
      <c r="U48" s="2">
        <f>H48-'Dagens modell'!H48</f>
        <v>5.1340305071789771E-3</v>
      </c>
      <c r="V48" s="2">
        <f>I48-'Dagens modell'!I48</f>
        <v>-1.0000076144933701E-7</v>
      </c>
      <c r="W48" s="2">
        <f>J48-'Dagens modell'!J48</f>
        <v>55238.052034085384</v>
      </c>
      <c r="X48" s="2">
        <f>K48-'Dagens modell'!K48</f>
        <v>-7390.853105094644</v>
      </c>
      <c r="Y48" s="2">
        <f>L48-'Dagens modell'!L48</f>
        <v>47847.204062921228</v>
      </c>
      <c r="Z48" s="2">
        <f>M48-'Dagens modell'!M48</f>
        <v>471852.52171429433</v>
      </c>
      <c r="AB48" s="16" t="s">
        <v>119</v>
      </c>
      <c r="AC48" s="9">
        <f t="shared" si="3"/>
        <v>2.9965138198054326</v>
      </c>
      <c r="AD48" s="10">
        <f t="shared" si="4"/>
        <v>1.2787458703502883</v>
      </c>
      <c r="AE48" s="11">
        <f t="shared" si="5"/>
        <v>4.2752596901557212</v>
      </c>
      <c r="AF48" s="4"/>
      <c r="AG48" s="9">
        <f t="shared" si="6"/>
        <v>0.42400531765137378</v>
      </c>
      <c r="AH48" s="10">
        <f t="shared" si="7"/>
        <v>4.7847204062921228E-2</v>
      </c>
      <c r="AI48" s="17">
        <f t="shared" si="8"/>
        <v>0.47185252171429504</v>
      </c>
      <c r="AK48" s="4">
        <f t="shared" si="9"/>
        <v>0.47185252171429504</v>
      </c>
      <c r="AL48" s="24">
        <f>AK48/'Dagens modell'!M48*1000000</f>
        <v>0.12406048072619383</v>
      </c>
    </row>
    <row r="49" spans="1:38" x14ac:dyDescent="0.25">
      <c r="A49" s="4" t="s">
        <v>60</v>
      </c>
      <c r="B49" s="2">
        <v>360474.66281419632</v>
      </c>
      <c r="C49" s="2">
        <v>0</v>
      </c>
      <c r="D49" s="2">
        <v>2056255.2786342734</v>
      </c>
      <c r="E49" s="2">
        <v>2592748.6560928896</v>
      </c>
      <c r="F49" s="2">
        <v>0</v>
      </c>
      <c r="G49" s="2">
        <f t="shared" si="0"/>
        <v>5009478.5975413593</v>
      </c>
      <c r="H49" s="2">
        <v>280000.00684537407</v>
      </c>
      <c r="I49" s="2">
        <v>424778.93874886981</v>
      </c>
      <c r="J49" s="2">
        <v>2091793.6338448806</v>
      </c>
      <c r="K49" s="2">
        <v>0</v>
      </c>
      <c r="L49" s="2">
        <f t="shared" si="1"/>
        <v>2796572.5794391246</v>
      </c>
      <c r="M49" s="2">
        <f t="shared" si="2"/>
        <v>7806051.1769804843</v>
      </c>
      <c r="O49" s="2">
        <f>B49-'Dagens modell'!B49</f>
        <v>-1.3121319934725761E-3</v>
      </c>
      <c r="P49" s="2">
        <f>C49-'Dagens modell'!C49</f>
        <v>-756274.24052138743</v>
      </c>
      <c r="Q49" s="2">
        <f>D49-'Dagens modell'!D49</f>
        <v>977762.87043682276</v>
      </c>
      <c r="R49" s="2">
        <f>E49-'Dagens modell'!E49</f>
        <v>-5993.9969720775262</v>
      </c>
      <c r="S49" s="2">
        <f>F49-'Dagens modell'!F49</f>
        <v>-615685.74850541272</v>
      </c>
      <c r="T49" s="2">
        <f>G49-'Dagens modell'!G49</f>
        <v>-400191.11687418725</v>
      </c>
      <c r="U49" s="2">
        <f>H49-'Dagens modell'!H49</f>
        <v>6.8453740677796304E-3</v>
      </c>
      <c r="V49" s="2">
        <f>I49-'Dagens modell'!I49</f>
        <v>-1.0000076144933701E-7</v>
      </c>
      <c r="W49" s="2">
        <f>J49-'Dagens modell'!J49</f>
        <v>111562.32713839365</v>
      </c>
      <c r="X49" s="2">
        <f>K49-'Dagens modell'!K49</f>
        <v>-40566.958647735773</v>
      </c>
      <c r="Y49" s="2">
        <f>L49-'Dagens modell'!L49</f>
        <v>70995.375335931778</v>
      </c>
      <c r="Z49" s="2">
        <f>M49-'Dagens modell'!M49</f>
        <v>-329195.74153825454</v>
      </c>
      <c r="AB49" s="16" t="s">
        <v>120</v>
      </c>
      <c r="AC49" s="9">
        <f t="shared" si="3"/>
        <v>5.0094785975413592</v>
      </c>
      <c r="AD49" s="10">
        <f t="shared" si="4"/>
        <v>2.7965725794391245</v>
      </c>
      <c r="AE49" s="11">
        <f t="shared" si="5"/>
        <v>7.8060511769804837</v>
      </c>
      <c r="AF49" s="4"/>
      <c r="AG49" s="9">
        <f t="shared" si="6"/>
        <v>-0.40019111687418724</v>
      </c>
      <c r="AH49" s="10">
        <f t="shared" si="7"/>
        <v>7.0995375335931782E-2</v>
      </c>
      <c r="AI49" s="17">
        <f t="shared" si="8"/>
        <v>-0.32919574153825548</v>
      </c>
      <c r="AK49" s="4">
        <f t="shared" si="9"/>
        <v>0.32919574153825548</v>
      </c>
      <c r="AL49" s="24">
        <f>AK49/'Dagens modell'!M49*1000000</f>
        <v>4.0465365690239584E-2</v>
      </c>
    </row>
    <row r="50" spans="1:38" x14ac:dyDescent="0.25">
      <c r="A50" s="4" t="s">
        <v>61</v>
      </c>
      <c r="B50" s="2">
        <v>0</v>
      </c>
      <c r="C50" s="2">
        <v>0</v>
      </c>
      <c r="D50" s="2">
        <v>1602965.2260997847</v>
      </c>
      <c r="E50" s="2">
        <v>0</v>
      </c>
      <c r="F50" s="2">
        <v>0</v>
      </c>
      <c r="G50" s="2">
        <f t="shared" si="0"/>
        <v>1602965.2260997847</v>
      </c>
      <c r="H50" s="2">
        <v>210000.00513403051</v>
      </c>
      <c r="I50" s="2">
        <v>16223.007898840995</v>
      </c>
      <c r="J50" s="2">
        <v>277637.74977850082</v>
      </c>
      <c r="K50" s="2">
        <v>0</v>
      </c>
      <c r="L50" s="2">
        <f t="shared" si="1"/>
        <v>503860.76281137229</v>
      </c>
      <c r="M50" s="2">
        <f t="shared" si="2"/>
        <v>2106825.988911157</v>
      </c>
      <c r="O50" s="2">
        <f>B50-'Dagens modell'!B50</f>
        <v>0</v>
      </c>
      <c r="P50" s="2">
        <f>C50-'Dagens modell'!C50</f>
        <v>-66082.2151911892</v>
      </c>
      <c r="Q50" s="2">
        <f>D50-'Dagens modell'!D50</f>
        <v>762220.47766497219</v>
      </c>
      <c r="R50" s="2">
        <f>E50-'Dagens modell'!E50</f>
        <v>0</v>
      </c>
      <c r="S50" s="2">
        <f>F50-'Dagens modell'!F50</f>
        <v>-135283.87566426198</v>
      </c>
      <c r="T50" s="2">
        <f>G50-'Dagens modell'!G50</f>
        <v>560854.38680952101</v>
      </c>
      <c r="U50" s="2">
        <f>H50-'Dagens modell'!H50</f>
        <v>5.1340305071789771E-3</v>
      </c>
      <c r="V50" s="2">
        <f>I50-'Dagens modell'!I50</f>
        <v>-1.0000076144933701E-7</v>
      </c>
      <c r="W50" s="2">
        <f>J50-'Dagens modell'!J50</f>
        <v>14807.346654853376</v>
      </c>
      <c r="X50" s="2">
        <f>K50-'Dagens modell'!K50</f>
        <v>-1075.5345936512808</v>
      </c>
      <c r="Y50" s="2">
        <f>L50-'Dagens modell'!L50</f>
        <v>13731.817195132549</v>
      </c>
      <c r="Z50" s="2">
        <f>M50-'Dagens modell'!M50</f>
        <v>574586.2040046535</v>
      </c>
      <c r="AB50" s="16" t="s">
        <v>121</v>
      </c>
      <c r="AC50" s="9">
        <f t="shared" si="3"/>
        <v>1.6029652260997846</v>
      </c>
      <c r="AD50" s="10">
        <f t="shared" si="4"/>
        <v>0.50386076281137226</v>
      </c>
      <c r="AE50" s="11">
        <f t="shared" si="5"/>
        <v>2.1068259889111571</v>
      </c>
      <c r="AF50" s="4"/>
      <c r="AG50" s="9">
        <f t="shared" si="6"/>
        <v>0.56085438680952104</v>
      </c>
      <c r="AH50" s="10">
        <f t="shared" si="7"/>
        <v>1.3731817195132549E-2</v>
      </c>
      <c r="AI50" s="17">
        <f t="shared" si="8"/>
        <v>0.57458620400465354</v>
      </c>
      <c r="AK50" s="4">
        <f t="shared" si="9"/>
        <v>0.57458620400465354</v>
      </c>
      <c r="AL50" s="24">
        <f>AK50/'Dagens modell'!M50*1000000</f>
        <v>0.37499757522593924</v>
      </c>
    </row>
    <row r="51" spans="1:38" x14ac:dyDescent="0.25">
      <c r="A51" s="4" t="s">
        <v>62</v>
      </c>
      <c r="B51" s="2">
        <v>17533.910010751351</v>
      </c>
      <c r="C51" s="2">
        <v>0</v>
      </c>
      <c r="D51" s="2">
        <v>2056255.2786342734</v>
      </c>
      <c r="E51" s="2">
        <v>3339628.5527359769</v>
      </c>
      <c r="F51" s="2">
        <v>0</v>
      </c>
      <c r="G51" s="2">
        <f t="shared" si="0"/>
        <v>5413417.7413810017</v>
      </c>
      <c r="H51" s="2">
        <v>349999.99939937529</v>
      </c>
      <c r="I51" s="2">
        <v>228490.31606921839</v>
      </c>
      <c r="J51" s="2">
        <v>1983896.0881083629</v>
      </c>
      <c r="K51" s="2">
        <v>0</v>
      </c>
      <c r="L51" s="2">
        <f t="shared" si="1"/>
        <v>2562386.4035769566</v>
      </c>
      <c r="M51" s="2">
        <f t="shared" si="2"/>
        <v>7975804.1449579578</v>
      </c>
      <c r="O51" s="2">
        <f>B51-'Dagens modell'!B51</f>
        <v>-6.3823637901805341E-5</v>
      </c>
      <c r="P51" s="2">
        <f>C51-'Dagens modell'!C51</f>
        <v>-1185808.6392641172</v>
      </c>
      <c r="Q51" s="2">
        <f>D51-'Dagens modell'!D51</f>
        <v>977762.87043682276</v>
      </c>
      <c r="R51" s="2">
        <f>E51-'Dagens modell'!E51</f>
        <v>-75889.458075373434</v>
      </c>
      <c r="S51" s="2">
        <f>F51-'Dagens modell'!F51</f>
        <v>-450991.7899780685</v>
      </c>
      <c r="T51" s="2">
        <f>G51-'Dagens modell'!G51</f>
        <v>-734927.01694456022</v>
      </c>
      <c r="U51" s="2">
        <f>H51-'Dagens modell'!H51</f>
        <v>-6.0062471311539412E-4</v>
      </c>
      <c r="V51" s="2">
        <f>I51-'Dagens modell'!I51</f>
        <v>-1.0000076144933701E-7</v>
      </c>
      <c r="W51" s="2">
        <f>J51-'Dagens modell'!J51</f>
        <v>105807.79136577924</v>
      </c>
      <c r="X51" s="2">
        <f>K51-'Dagens modell'!K51</f>
        <v>-240781.85992753293</v>
      </c>
      <c r="Y51" s="2">
        <f>L51-'Dagens modell'!L51</f>
        <v>-134974.0691624782</v>
      </c>
      <c r="Z51" s="2">
        <f>M51-'Dagens modell'!M51</f>
        <v>-869901.08610703982</v>
      </c>
      <c r="AB51" s="16" t="s">
        <v>122</v>
      </c>
      <c r="AC51" s="9">
        <f t="shared" si="3"/>
        <v>5.4134177413810018</v>
      </c>
      <c r="AD51" s="10">
        <f t="shared" si="4"/>
        <v>2.5623864035769568</v>
      </c>
      <c r="AE51" s="11">
        <f t="shared" si="5"/>
        <v>7.9758041449579586</v>
      </c>
      <c r="AF51" s="4"/>
      <c r="AG51" s="9">
        <f t="shared" si="6"/>
        <v>-0.7349270169445602</v>
      </c>
      <c r="AH51" s="10">
        <f t="shared" si="7"/>
        <v>-0.1349740691624782</v>
      </c>
      <c r="AI51" s="17">
        <f t="shared" si="8"/>
        <v>-0.86990108610703842</v>
      </c>
      <c r="AK51" s="4">
        <f t="shared" si="9"/>
        <v>0.86990108610703842</v>
      </c>
      <c r="AL51" s="24">
        <f>AK51/'Dagens modell'!M51*1000000</f>
        <v>9.8341631716604788E-2</v>
      </c>
    </row>
    <row r="52" spans="1:38" x14ac:dyDescent="0.25">
      <c r="A52" s="4" t="s">
        <v>63</v>
      </c>
      <c r="B52" s="2">
        <v>168762.467466995</v>
      </c>
      <c r="C52" s="2">
        <v>0</v>
      </c>
      <c r="D52" s="2">
        <v>2056255.2786342734</v>
      </c>
      <c r="E52" s="2">
        <v>882895.47281642293</v>
      </c>
      <c r="F52" s="2">
        <v>0</v>
      </c>
      <c r="G52" s="2">
        <f t="shared" si="0"/>
        <v>3107913.2189176916</v>
      </c>
      <c r="H52" s="2">
        <v>259999.98775717348</v>
      </c>
      <c r="I52" s="2">
        <v>45737.154799142088</v>
      </c>
      <c r="J52" s="2">
        <v>650007.43038789032</v>
      </c>
      <c r="K52" s="2">
        <v>0</v>
      </c>
      <c r="L52" s="2">
        <f t="shared" si="1"/>
        <v>955744.57294420595</v>
      </c>
      <c r="M52" s="2">
        <f t="shared" si="2"/>
        <v>4063657.7918618973</v>
      </c>
      <c r="O52" s="2">
        <f>B52-'Dagens modell'!B52</f>
        <v>-6.1429734341800213E-4</v>
      </c>
      <c r="P52" s="2">
        <f>C52-'Dagens modell'!C52</f>
        <v>-558027.59494781983</v>
      </c>
      <c r="Q52" s="2">
        <f>D52-'Dagens modell'!D52</f>
        <v>977762.87043682276</v>
      </c>
      <c r="R52" s="2">
        <f>E52-'Dagens modell'!E52</f>
        <v>-4816.0877860698383</v>
      </c>
      <c r="S52" s="2">
        <f>F52-'Dagens modell'!F52</f>
        <v>-286708.84180822806</v>
      </c>
      <c r="T52" s="2">
        <f>G52-'Dagens modell'!G52</f>
        <v>128210.34528040839</v>
      </c>
      <c r="U52" s="2">
        <f>H52-'Dagens modell'!H52</f>
        <v>-1.2242826516740024E-2</v>
      </c>
      <c r="V52" s="2">
        <f>I52-'Dagens modell'!I52</f>
        <v>-1.0000076144933701E-7</v>
      </c>
      <c r="W52" s="2">
        <f>J52-'Dagens modell'!J52</f>
        <v>34667.062954020803</v>
      </c>
      <c r="X52" s="2">
        <f>K52-'Dagens modell'!K52</f>
        <v>0</v>
      </c>
      <c r="Y52" s="2">
        <f>L52-'Dagens modell'!L52</f>
        <v>34667.050711094402</v>
      </c>
      <c r="Z52" s="2">
        <f>M52-'Dagens modell'!M52</f>
        <v>162877.39599150233</v>
      </c>
      <c r="AB52" s="16" t="s">
        <v>123</v>
      </c>
      <c r="AC52" s="9">
        <f t="shared" si="3"/>
        <v>3.1079132189176915</v>
      </c>
      <c r="AD52" s="10">
        <f t="shared" si="4"/>
        <v>0.95574457294420601</v>
      </c>
      <c r="AE52" s="11">
        <f t="shared" si="5"/>
        <v>4.0636577918618979</v>
      </c>
      <c r="AF52" s="4"/>
      <c r="AG52" s="9">
        <f t="shared" si="6"/>
        <v>0.12821034528040839</v>
      </c>
      <c r="AH52" s="10">
        <f t="shared" si="7"/>
        <v>3.4667050711094403E-2</v>
      </c>
      <c r="AI52" s="17">
        <f t="shared" si="8"/>
        <v>0.1628773959915028</v>
      </c>
      <c r="AK52" s="4">
        <f t="shared" si="9"/>
        <v>0.1628773959915028</v>
      </c>
      <c r="AL52" s="24">
        <f>AK52/'Dagens modell'!M52*1000000</f>
        <v>4.1755079615334097E-2</v>
      </c>
    </row>
    <row r="53" spans="1:38" x14ac:dyDescent="0.25">
      <c r="A53" s="4" t="s">
        <v>64</v>
      </c>
      <c r="B53" s="2">
        <v>1301865.2358490594</v>
      </c>
      <c r="C53" s="2">
        <v>0</v>
      </c>
      <c r="D53" s="2">
        <v>2570319.098292842</v>
      </c>
      <c r="E53" s="2">
        <v>1398904.9454502936</v>
      </c>
      <c r="F53" s="2">
        <v>0</v>
      </c>
      <c r="G53" s="2">
        <f t="shared" si="0"/>
        <v>5271089.2795921955</v>
      </c>
      <c r="H53" s="2">
        <v>349999.99939937529</v>
      </c>
      <c r="I53" s="2">
        <v>589061.32596544642</v>
      </c>
      <c r="J53" s="2">
        <v>1334106.4452122187</v>
      </c>
      <c r="K53" s="2">
        <v>0</v>
      </c>
      <c r="L53" s="2">
        <f t="shared" si="1"/>
        <v>2273167.7705770405</v>
      </c>
      <c r="M53" s="2">
        <f t="shared" si="2"/>
        <v>7544257.050169236</v>
      </c>
      <c r="O53" s="2">
        <f>B53-'Dagens modell'!B53</f>
        <v>-4.7388046514242887E-3</v>
      </c>
      <c r="P53" s="2">
        <f>C53-'Dagens modell'!C53</f>
        <v>-488274.14557934238</v>
      </c>
      <c r="Q53" s="2">
        <f>D53-'Dagens modell'!D53</f>
        <v>1222203.5880460287</v>
      </c>
      <c r="R53" s="2">
        <f>E53-'Dagens modell'!E53</f>
        <v>-10149.881252179854</v>
      </c>
      <c r="S53" s="2">
        <f>F53-'Dagens modell'!F53</f>
        <v>-384436.72866893519</v>
      </c>
      <c r="T53" s="2">
        <f>G53-'Dagens modell'!G53</f>
        <v>339342.82780676708</v>
      </c>
      <c r="U53" s="2">
        <f>H53-'Dagens modell'!H53</f>
        <v>-6.0062471311539412E-4</v>
      </c>
      <c r="V53" s="2">
        <f>I53-'Dagens modell'!I53</f>
        <v>-1.0000076144933701E-7</v>
      </c>
      <c r="W53" s="2">
        <f>J53-'Dagens modell'!J53</f>
        <v>71152.343744651647</v>
      </c>
      <c r="X53" s="2">
        <f>K53-'Dagens modell'!K53</f>
        <v>0</v>
      </c>
      <c r="Y53" s="2">
        <f>L53-'Dagens modell'!L53</f>
        <v>71152.343143926933</v>
      </c>
      <c r="Z53" s="2">
        <f>M53-'Dagens modell'!M53</f>
        <v>410495.17095069401</v>
      </c>
      <c r="AB53" s="16" t="s">
        <v>124</v>
      </c>
      <c r="AC53" s="9">
        <f t="shared" si="3"/>
        <v>5.2710892795921955</v>
      </c>
      <c r="AD53" s="10">
        <f t="shared" si="4"/>
        <v>2.2731677705770403</v>
      </c>
      <c r="AE53" s="11">
        <f t="shared" si="5"/>
        <v>7.5442570501692359</v>
      </c>
      <c r="AF53" s="4"/>
      <c r="AG53" s="9">
        <f t="shared" si="6"/>
        <v>0.33934282780676706</v>
      </c>
      <c r="AH53" s="10">
        <f t="shared" si="7"/>
        <v>7.1152343143926933E-2</v>
      </c>
      <c r="AI53" s="17">
        <f t="shared" si="8"/>
        <v>0.41049517095069399</v>
      </c>
      <c r="AK53" s="4">
        <f t="shared" si="9"/>
        <v>0.41049517095069399</v>
      </c>
      <c r="AL53" s="24">
        <f>AK53/'Dagens modell'!M53*1000000</f>
        <v>5.7542595043228596E-2</v>
      </c>
    </row>
    <row r="54" spans="1:38" x14ac:dyDescent="0.25">
      <c r="A54" s="4" t="s">
        <v>65</v>
      </c>
      <c r="B54" s="2">
        <v>0</v>
      </c>
      <c r="C54" s="2">
        <v>0</v>
      </c>
      <c r="D54" s="2">
        <v>2022441.3029411763</v>
      </c>
      <c r="E54" s="2">
        <v>0</v>
      </c>
      <c r="F54" s="2">
        <v>0</v>
      </c>
      <c r="G54" s="2">
        <f t="shared" si="0"/>
        <v>2022441.3029411763</v>
      </c>
      <c r="H54" s="2">
        <v>200000.0047472725</v>
      </c>
      <c r="I54" s="2">
        <v>9088.7935818808</v>
      </c>
      <c r="J54" s="2">
        <v>348432.61064481229</v>
      </c>
      <c r="K54" s="2">
        <v>0</v>
      </c>
      <c r="L54" s="2">
        <f t="shared" si="1"/>
        <v>557521.40897396556</v>
      </c>
      <c r="M54" s="2">
        <f t="shared" si="2"/>
        <v>2579962.7119151419</v>
      </c>
      <c r="O54" s="2">
        <f>B54-'Dagens modell'!B54</f>
        <v>0</v>
      </c>
      <c r="P54" s="2">
        <f>C54-'Dagens modell'!C54</f>
        <v>-143178.13291424327</v>
      </c>
      <c r="Q54" s="2">
        <f>D54-'Dagens modell'!D54</f>
        <v>961684.10323408362</v>
      </c>
      <c r="R54" s="2">
        <f>E54-'Dagens modell'!E54</f>
        <v>0</v>
      </c>
      <c r="S54" s="2">
        <f>F54-'Dagens modell'!F54</f>
        <v>-202391.95986533468</v>
      </c>
      <c r="T54" s="2">
        <f>G54-'Dagens modell'!G54</f>
        <v>616114.01045450568</v>
      </c>
      <c r="U54" s="2">
        <f>H54-'Dagens modell'!H54</f>
        <v>4.7472724982071668E-3</v>
      </c>
      <c r="V54" s="2">
        <f>I54-'Dagens modell'!I54</f>
        <v>-1.0000076144933701E-7</v>
      </c>
      <c r="W54" s="2">
        <f>J54-'Dagens modell'!J54</f>
        <v>18583.072567723342</v>
      </c>
      <c r="X54" s="2">
        <f>K54-'Dagens modell'!K54</f>
        <v>-11763.280585451226</v>
      </c>
      <c r="Y54" s="2">
        <f>L54-'Dagens modell'!L54</f>
        <v>6819.7967294445261</v>
      </c>
      <c r="Z54" s="2">
        <f>M54-'Dagens modell'!M54</f>
        <v>622933.80718395021</v>
      </c>
      <c r="AB54" s="16" t="s">
        <v>125</v>
      </c>
      <c r="AC54" s="9">
        <f t="shared" si="3"/>
        <v>2.0224413029411763</v>
      </c>
      <c r="AD54" s="10">
        <f t="shared" si="4"/>
        <v>0.55752140897396552</v>
      </c>
      <c r="AE54" s="11">
        <f t="shared" si="5"/>
        <v>2.579962711915142</v>
      </c>
      <c r="AF54" s="4"/>
      <c r="AG54" s="9">
        <f t="shared" si="6"/>
        <v>0.61611401045450565</v>
      </c>
      <c r="AH54" s="10">
        <f t="shared" si="7"/>
        <v>6.819796729444526E-3</v>
      </c>
      <c r="AI54" s="17">
        <f t="shared" si="8"/>
        <v>0.62293380718395019</v>
      </c>
      <c r="AK54" s="4">
        <f t="shared" si="9"/>
        <v>0.62293380718395019</v>
      </c>
      <c r="AL54" s="24">
        <f>AK54/'Dagens modell'!M54*1000000</f>
        <v>0.31830587973329572</v>
      </c>
    </row>
    <row r="55" spans="1:38" x14ac:dyDescent="0.25">
      <c r="A55" s="4" t="s">
        <v>66</v>
      </c>
      <c r="B55" s="2">
        <v>271864.35010373633</v>
      </c>
      <c r="C55" s="2">
        <v>0</v>
      </c>
      <c r="D55" s="2">
        <v>1974005.0674889025</v>
      </c>
      <c r="E55" s="2">
        <v>0</v>
      </c>
      <c r="F55" s="2">
        <v>0</v>
      </c>
      <c r="G55" s="2">
        <f t="shared" si="0"/>
        <v>2245869.4175926386</v>
      </c>
      <c r="H55" s="2">
        <v>429999.9950605944</v>
      </c>
      <c r="I55" s="2">
        <v>40752.977673594549</v>
      </c>
      <c r="J55" s="2">
        <v>490111.23892242444</v>
      </c>
      <c r="K55" s="2">
        <v>0</v>
      </c>
      <c r="L55" s="2">
        <f t="shared" si="1"/>
        <v>960864.21165661339</v>
      </c>
      <c r="M55" s="2">
        <f t="shared" si="2"/>
        <v>3206733.6292492519</v>
      </c>
      <c r="O55" s="2">
        <f>B55-'Dagens modell'!B55</f>
        <v>-9.8958943272009492E-4</v>
      </c>
      <c r="P55" s="2">
        <f>C55-'Dagens modell'!C55</f>
        <v>-150520.60126881982</v>
      </c>
      <c r="Q55" s="2">
        <f>D55-'Dagens modell'!D55</f>
        <v>938652.35561934987</v>
      </c>
      <c r="R55" s="2">
        <f>E55-'Dagens modell'!E55</f>
        <v>0</v>
      </c>
      <c r="S55" s="2">
        <f>F55-'Dagens modell'!F55</f>
        <v>-197415.374851739</v>
      </c>
      <c r="T55" s="2">
        <f>G55-'Dagens modell'!G55</f>
        <v>590716.37850920134</v>
      </c>
      <c r="U55" s="2">
        <f>H55-'Dagens modell'!H55</f>
        <v>-4.9394055968150496E-3</v>
      </c>
      <c r="V55" s="2">
        <f>I55-'Dagens modell'!I55</f>
        <v>-1.0000076144933701E-7</v>
      </c>
      <c r="W55" s="2">
        <f>J55-'Dagens modell'!J55</f>
        <v>26139.26607586263</v>
      </c>
      <c r="X55" s="2">
        <f>K55-'Dagens modell'!K55</f>
        <v>-7280.5418647200977</v>
      </c>
      <c r="Y55" s="2">
        <f>L55-'Dagens modell'!L55</f>
        <v>18858.719271637034</v>
      </c>
      <c r="Z55" s="2">
        <f>M55-'Dagens modell'!M55</f>
        <v>609575.09778083814</v>
      </c>
      <c r="AB55" s="16" t="s">
        <v>126</v>
      </c>
      <c r="AC55" s="9">
        <f t="shared" si="3"/>
        <v>2.2458694175926386</v>
      </c>
      <c r="AD55" s="10">
        <f t="shared" si="4"/>
        <v>0.9608642116566134</v>
      </c>
      <c r="AE55" s="11">
        <f t="shared" si="5"/>
        <v>3.2067336292492521</v>
      </c>
      <c r="AF55" s="4"/>
      <c r="AG55" s="9">
        <f t="shared" si="6"/>
        <v>0.59071637850920133</v>
      </c>
      <c r="AH55" s="10">
        <f t="shared" si="7"/>
        <v>1.8858719271637035E-2</v>
      </c>
      <c r="AI55" s="17">
        <f t="shared" si="8"/>
        <v>0.6095750977808384</v>
      </c>
      <c r="AK55" s="4">
        <f t="shared" si="9"/>
        <v>0.6095750977808384</v>
      </c>
      <c r="AL55" s="24">
        <f>AK55/'Dagens modell'!M55*1000000</f>
        <v>0.23470846711701857</v>
      </c>
    </row>
    <row r="56" spans="1:38" x14ac:dyDescent="0.25">
      <c r="A56" s="4" t="s">
        <v>67</v>
      </c>
      <c r="B56" s="2">
        <v>600392.36314460845</v>
      </c>
      <c r="C56" s="2">
        <v>0</v>
      </c>
      <c r="D56" s="2">
        <v>4112510.5572685469</v>
      </c>
      <c r="E56" s="2">
        <v>1100408.9125293738</v>
      </c>
      <c r="F56" s="2">
        <v>0</v>
      </c>
      <c r="G56" s="2">
        <f t="shared" si="0"/>
        <v>5813311.8329425287</v>
      </c>
      <c r="H56" s="2">
        <v>360000.00250659313</v>
      </c>
      <c r="I56" s="2">
        <v>34449.45954422561</v>
      </c>
      <c r="J56" s="2">
        <v>1151443.7831503516</v>
      </c>
      <c r="K56" s="2">
        <v>0</v>
      </c>
      <c r="L56" s="2">
        <f t="shared" si="1"/>
        <v>1545893.2452011704</v>
      </c>
      <c r="M56" s="2">
        <f t="shared" si="2"/>
        <v>7359205.0781436991</v>
      </c>
      <c r="O56" s="2">
        <f>B56-'Dagens modell'!B56</f>
        <v>-2.1854352671653032E-3</v>
      </c>
      <c r="P56" s="2">
        <f>C56-'Dagens modell'!C56</f>
        <v>-308383.67089221627</v>
      </c>
      <c r="Q56" s="2">
        <f>D56-'Dagens modell'!D56</f>
        <v>1955525.740873646</v>
      </c>
      <c r="R56" s="2">
        <f>E56-'Dagens modell'!E56</f>
        <v>4282.5993707533926</v>
      </c>
      <c r="S56" s="2">
        <f>F56-'Dagens modell'!F56</f>
        <v>-593182.09144212655</v>
      </c>
      <c r="T56" s="2">
        <f>G56-'Dagens modell'!G56</f>
        <v>1058242.5757246204</v>
      </c>
      <c r="U56" s="2">
        <f>H56-'Dagens modell'!H56</f>
        <v>2.506593125872314E-3</v>
      </c>
      <c r="V56" s="2">
        <f>I56-'Dagens modell'!I56</f>
        <v>-1.0000076144933701E-7</v>
      </c>
      <c r="W56" s="2">
        <f>J56-'Dagens modell'!J56</f>
        <v>61410.335101352073</v>
      </c>
      <c r="X56" s="2">
        <f>K56-'Dagens modell'!K56</f>
        <v>-201676.52521475605</v>
      </c>
      <c r="Y56" s="2">
        <f>L56-'Dagens modell'!L56</f>
        <v>-140266.18760691094</v>
      </c>
      <c r="Z56" s="2">
        <f>M56-'Dagens modell'!M56</f>
        <v>917976.3881177092</v>
      </c>
      <c r="AB56" s="16" t="s">
        <v>127</v>
      </c>
      <c r="AC56" s="9">
        <f t="shared" si="3"/>
        <v>5.8133118329425288</v>
      </c>
      <c r="AD56" s="10">
        <f t="shared" si="4"/>
        <v>1.5458932452011704</v>
      </c>
      <c r="AE56" s="11">
        <f t="shared" si="5"/>
        <v>7.3592050781436988</v>
      </c>
      <c r="AF56" s="4"/>
      <c r="AG56" s="9">
        <f t="shared" si="6"/>
        <v>1.0582425757246203</v>
      </c>
      <c r="AH56" s="10">
        <f t="shared" si="7"/>
        <v>-0.14026618760691095</v>
      </c>
      <c r="AI56" s="17">
        <f t="shared" si="8"/>
        <v>0.91797638811770943</v>
      </c>
      <c r="AK56" s="4">
        <f t="shared" si="9"/>
        <v>0.91797638811770943</v>
      </c>
      <c r="AL56" s="24">
        <f>AK56/'Dagens modell'!M56*1000000</f>
        <v>0.14251572678038316</v>
      </c>
    </row>
    <row r="57" spans="1:38" x14ac:dyDescent="0.25">
      <c r="A57" s="4" t="s">
        <v>68</v>
      </c>
      <c r="B57" s="2">
        <v>0.45296523248828324</v>
      </c>
      <c r="C57" s="2">
        <v>0</v>
      </c>
      <c r="D57" s="2">
        <v>2056255.2786342734</v>
      </c>
      <c r="E57" s="2">
        <v>697603.02865395753</v>
      </c>
      <c r="F57" s="2">
        <v>0</v>
      </c>
      <c r="G57" s="2">
        <f t="shared" si="0"/>
        <v>2753858.7602534634</v>
      </c>
      <c r="H57" s="2">
        <v>319999.99551864137</v>
      </c>
      <c r="I57" s="2">
        <v>78867.273339546286</v>
      </c>
      <c r="J57" s="2">
        <v>776703.70038955065</v>
      </c>
      <c r="K57" s="2">
        <v>0</v>
      </c>
      <c r="L57" s="2">
        <f t="shared" si="1"/>
        <v>1175570.9692477384</v>
      </c>
      <c r="M57" s="2">
        <f t="shared" si="2"/>
        <v>3929429.7295012018</v>
      </c>
      <c r="O57" s="2">
        <f>B57-'Dagens modell'!B57</f>
        <v>-1.6487987641866653E-9</v>
      </c>
      <c r="P57" s="2">
        <f>C57-'Dagens modell'!C57</f>
        <v>-209260.34810543247</v>
      </c>
      <c r="Q57" s="2">
        <f>D57-'Dagens modell'!D57</f>
        <v>977762.87043682276</v>
      </c>
      <c r="R57" s="2">
        <f>E57-'Dagens modell'!E57</f>
        <v>1977.7418206776492</v>
      </c>
      <c r="S57" s="2">
        <f>F57-'Dagens modell'!F57</f>
        <v>-303873.53380474221</v>
      </c>
      <c r="T57" s="2">
        <f>G57-'Dagens modell'!G57</f>
        <v>466606.73034732416</v>
      </c>
      <c r="U57" s="2">
        <f>H57-'Dagens modell'!H57</f>
        <v>-4.4813586282543838E-3</v>
      </c>
      <c r="V57" s="2">
        <f>I57-'Dagens modell'!I57</f>
        <v>-1.0000076144933701E-7</v>
      </c>
      <c r="W57" s="2">
        <f>J57-'Dagens modell'!J57</f>
        <v>41424.197354109376</v>
      </c>
      <c r="X57" s="2">
        <f>K57-'Dagens modell'!K57</f>
        <v>-9928.0116337037107</v>
      </c>
      <c r="Y57" s="2">
        <f>L57-'Dagens modell'!L57</f>
        <v>31496.181238947203</v>
      </c>
      <c r="Z57" s="2">
        <f>M57-'Dagens modell'!M57</f>
        <v>498102.9115862716</v>
      </c>
      <c r="AB57" s="18" t="s">
        <v>128</v>
      </c>
      <c r="AC57" s="19">
        <f t="shared" si="3"/>
        <v>2.7538587602534634</v>
      </c>
      <c r="AD57" s="20">
        <f t="shared" si="4"/>
        <v>1.1755709692477383</v>
      </c>
      <c r="AE57" s="21">
        <f t="shared" si="5"/>
        <v>3.9294297295012015</v>
      </c>
      <c r="AF57" s="22"/>
      <c r="AG57" s="19">
        <f t="shared" si="6"/>
        <v>0.46660673034732414</v>
      </c>
      <c r="AH57" s="20">
        <f t="shared" si="7"/>
        <v>3.14961812389472E-2</v>
      </c>
      <c r="AI57" s="23">
        <f t="shared" si="8"/>
        <v>0.49810291158627135</v>
      </c>
      <c r="AK57" s="4">
        <f t="shared" si="9"/>
        <v>0.49810291158627135</v>
      </c>
      <c r="AL57" s="24">
        <f>AK57/'Dagens modell'!M57*1000000</f>
        <v>0.14516335459090635</v>
      </c>
    </row>
    <row r="58" spans="1:38" x14ac:dyDescent="0.25">
      <c r="B58" s="3">
        <f t="shared" ref="B58" si="10">SUM(B3:B57)</f>
        <v>21098130</v>
      </c>
      <c r="C58" s="3">
        <f t="shared" ref="C58" si="11">SUM(C3:C57)</f>
        <v>0</v>
      </c>
      <c r="D58" s="3">
        <f t="shared" ref="D58" si="12">SUM(D3:D57)</f>
        <v>163213663.43193436</v>
      </c>
      <c r="E58" s="3">
        <f t="shared" ref="E58" si="13">SUM(E3:E57)</f>
        <v>116343206.56806572</v>
      </c>
      <c r="F58" s="3">
        <f t="shared" ref="F58" si="14">SUM(F3:F57)</f>
        <v>0</v>
      </c>
      <c r="G58" s="3">
        <f t="shared" ref="G58" si="15">SUM(G3:G57)</f>
        <v>300655000.00000006</v>
      </c>
      <c r="H58" s="3">
        <f t="shared" ref="H58" si="16">SUM(H3:H57)</f>
        <v>17580000</v>
      </c>
      <c r="I58" s="3">
        <f t="shared" ref="I58" si="17">SUM(I3:I57)</f>
        <v>33399752.749999996</v>
      </c>
      <c r="J58" s="3">
        <f t="shared" ref="J58" si="18">SUM(J3:J57)</f>
        <v>100199258.24999993</v>
      </c>
      <c r="K58" s="3">
        <f t="shared" ref="K58" si="19">SUM(K3:K57)</f>
        <v>0</v>
      </c>
      <c r="L58" s="3">
        <f t="shared" ref="L58" si="20">SUM(L3:L57)</f>
        <v>151179010.99999991</v>
      </c>
      <c r="M58" s="3">
        <f>SUM(M3:M57)</f>
        <v>451834011</v>
      </c>
      <c r="O58" s="3">
        <f t="shared" ref="O58:Y58" si="21">SUM(O3:O57)</f>
        <v>-7.6797440625585342E-2</v>
      </c>
      <c r="P58" s="3">
        <f t="shared" si="21"/>
        <v>-44609166.488229997</v>
      </c>
      <c r="Q58" s="3">
        <f t="shared" si="21"/>
        <v>77609167.358690247</v>
      </c>
      <c r="R58" s="3">
        <f t="shared" si="21"/>
        <v>-0.7936628766474314</v>
      </c>
      <c r="S58" s="3">
        <f t="shared" si="21"/>
        <v>-33000000</v>
      </c>
      <c r="T58" s="3">
        <f t="shared" si="21"/>
        <v>-6.5425410866737366E-8</v>
      </c>
      <c r="U58" s="3">
        <f t="shared" si="21"/>
        <v>-8.440110832452774E-10</v>
      </c>
      <c r="V58" s="3">
        <f t="shared" si="21"/>
        <v>-5.5007345286459893E-6</v>
      </c>
      <c r="W58" s="3">
        <f t="shared" si="21"/>
        <v>5343960.4399999958</v>
      </c>
      <c r="X58" s="3">
        <f t="shared" si="21"/>
        <v>-5343960.4399999995</v>
      </c>
      <c r="Y58" s="3">
        <f t="shared" si="21"/>
        <v>-5.5055716075003147E-6</v>
      </c>
      <c r="Z58" s="3">
        <f>SUM(Z3:Z57)</f>
        <v>-5.5762939155101776E-6</v>
      </c>
      <c r="AK58" s="4"/>
      <c r="AL58" s="4"/>
    </row>
    <row r="59" spans="1:38" x14ac:dyDescent="0.25">
      <c r="AI59" s="4">
        <f>COUNTIF(AI3:AI57,"&lt;0")</f>
        <v>20</v>
      </c>
      <c r="AK59" s="26">
        <f>AVERAGE(AK3:AK57)</f>
        <v>0.84308337595426952</v>
      </c>
      <c r="AL59" s="25">
        <f>AVERAGE(AL3:AL57)</f>
        <v>0.13500192069977701</v>
      </c>
    </row>
    <row r="60" spans="1:38" x14ac:dyDescent="0.25">
      <c r="AK60" s="4"/>
      <c r="AL60" s="24"/>
    </row>
    <row r="61" spans="1:38" x14ac:dyDescent="0.25">
      <c r="AK61" s="4"/>
      <c r="AL61" s="24"/>
    </row>
    <row r="62" spans="1:38" x14ac:dyDescent="0.25">
      <c r="AK62" s="4"/>
      <c r="AL62" s="24"/>
    </row>
    <row r="63" spans="1:38" x14ac:dyDescent="0.25">
      <c r="AK63" s="4"/>
      <c r="AL63" s="24"/>
    </row>
    <row r="64" spans="1:38" x14ac:dyDescent="0.25">
      <c r="AK64" s="4"/>
      <c r="AL64" s="24"/>
    </row>
    <row r="65" spans="37:38" x14ac:dyDescent="0.25">
      <c r="AK65" s="4"/>
      <c r="AL65" s="24"/>
    </row>
    <row r="66" spans="37:38" x14ac:dyDescent="0.25">
      <c r="AK66" s="4"/>
      <c r="AL66" s="24"/>
    </row>
    <row r="67" spans="37:38" x14ac:dyDescent="0.25">
      <c r="AK67" s="4"/>
      <c r="AL67" s="24"/>
    </row>
    <row r="68" spans="37:38" x14ac:dyDescent="0.25">
      <c r="AK68" s="4"/>
      <c r="AL68" s="24"/>
    </row>
    <row r="69" spans="37:38" x14ac:dyDescent="0.25">
      <c r="AK69" s="4"/>
      <c r="AL69" s="24"/>
    </row>
    <row r="70" spans="37:38" x14ac:dyDescent="0.25">
      <c r="AK70" s="4"/>
      <c r="AL70" s="24"/>
    </row>
    <row r="71" spans="37:38" x14ac:dyDescent="0.25">
      <c r="AK71" s="4"/>
      <c r="AL71" s="24"/>
    </row>
    <row r="72" spans="37:38" x14ac:dyDescent="0.25">
      <c r="AK72" s="4"/>
      <c r="AL72" s="24"/>
    </row>
    <row r="73" spans="37:38" x14ac:dyDescent="0.25">
      <c r="AK73" s="4"/>
      <c r="AL73" s="24"/>
    </row>
    <row r="74" spans="37:38" x14ac:dyDescent="0.25">
      <c r="AK74" s="4"/>
      <c r="AL74" s="4"/>
    </row>
    <row r="75" spans="37:38" x14ac:dyDescent="0.25">
      <c r="AK75" s="26"/>
      <c r="AL75" s="25"/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EA7E-5334-45BB-9599-0D6D868C93B9}">
  <dimension ref="A1:AL75"/>
  <sheetViews>
    <sheetView zoomScale="90" zoomScaleNormal="90" workbookViewId="0">
      <pane xSplit="1" ySplit="2" topLeftCell="U42" activePane="bottomRight" state="frozen"/>
      <selection activeCell="AJ61" sqref="AJ61"/>
      <selection pane="topRight" activeCell="AJ61" sqref="AJ61"/>
      <selection pane="bottomLeft" activeCell="AJ61" sqref="AJ61"/>
      <selection pane="bottomRight" activeCell="M57" sqref="M3:M57"/>
    </sheetView>
  </sheetViews>
  <sheetFormatPr baseColWidth="10" defaultRowHeight="15" x14ac:dyDescent="0.25"/>
  <cols>
    <col min="1" max="1" width="42.85546875" bestFit="1" customWidth="1"/>
    <col min="2" max="3" width="13.85546875" bestFit="1" customWidth="1"/>
    <col min="4" max="5" width="14.85546875" bestFit="1" customWidth="1"/>
    <col min="6" max="6" width="11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1" width="11.5703125" bestFit="1" customWidth="1"/>
    <col min="12" max="13" width="14.85546875" bestFit="1" customWidth="1"/>
    <col min="15" max="15" width="19.140625" bestFit="1" customWidth="1"/>
    <col min="16" max="16" width="14.85546875" bestFit="1" customWidth="1"/>
    <col min="17" max="17" width="22" bestFit="1" customWidth="1"/>
    <col min="18" max="18" width="16.7109375" bestFit="1" customWidth="1"/>
    <col min="19" max="19" width="31" bestFit="1" customWidth="1"/>
    <col min="20" max="20" width="13.85546875" bestFit="1" customWidth="1"/>
    <col min="21" max="21" width="24.7109375" bestFit="1" customWidth="1"/>
    <col min="22" max="22" width="20.140625" bestFit="1" customWidth="1"/>
    <col min="23" max="23" width="16.85546875" bestFit="1" customWidth="1"/>
    <col min="24" max="24" width="17.28515625" bestFit="1" customWidth="1"/>
    <col min="25" max="26" width="13.85546875" bestFit="1" customWidth="1"/>
    <col min="28" max="28" width="11" bestFit="1" customWidth="1"/>
    <col min="29" max="30" width="7.7109375" bestFit="1" customWidth="1"/>
    <col min="31" max="31" width="7.42578125" bestFit="1" customWidth="1"/>
    <col min="32" max="32" width="4.28515625" customWidth="1"/>
    <col min="33" max="34" width="7.7109375" bestFit="1" customWidth="1"/>
    <col min="35" max="35" width="7.28515625" bestFit="1" customWidth="1"/>
  </cols>
  <sheetData>
    <row r="1" spans="1:38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13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B1" s="12"/>
      <c r="AC1" s="28" t="s">
        <v>71</v>
      </c>
      <c r="AD1" s="29"/>
      <c r="AE1" s="30"/>
      <c r="AF1" s="13"/>
      <c r="AG1" s="28" t="s">
        <v>73</v>
      </c>
      <c r="AH1" s="29"/>
      <c r="AI1" s="31"/>
      <c r="AK1" s="4"/>
      <c r="AL1" s="24"/>
    </row>
    <row r="2" spans="1:3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B2" s="14"/>
      <c r="AC2" s="6" t="s">
        <v>69</v>
      </c>
      <c r="AD2" s="7" t="s">
        <v>70</v>
      </c>
      <c r="AE2" s="8" t="s">
        <v>72</v>
      </c>
      <c r="AF2" s="4"/>
      <c r="AG2" s="6" t="s">
        <v>69</v>
      </c>
      <c r="AH2" s="7" t="s">
        <v>70</v>
      </c>
      <c r="AI2" s="15" t="s">
        <v>72</v>
      </c>
      <c r="AK2" s="4"/>
      <c r="AL2" s="24"/>
    </row>
    <row r="3" spans="1:38" x14ac:dyDescent="0.25">
      <c r="A3" s="4" t="s">
        <v>14</v>
      </c>
      <c r="B3" s="2">
        <v>69516.433006692037</v>
      </c>
      <c r="C3" s="2">
        <v>27608.282775080243</v>
      </c>
      <c r="D3" s="2">
        <v>1747230.4375</v>
      </c>
      <c r="E3" s="2">
        <v>0</v>
      </c>
      <c r="F3" s="2">
        <v>0</v>
      </c>
      <c r="G3" s="2">
        <f>SUM(B3:F3)</f>
        <v>1844355.1532817723</v>
      </c>
      <c r="H3" s="2">
        <v>260000.00335139816</v>
      </c>
      <c r="I3" s="2">
        <v>4300.0743828253244</v>
      </c>
      <c r="J3" s="2">
        <v>188047.0628508309</v>
      </c>
      <c r="K3" s="2">
        <v>0</v>
      </c>
      <c r="L3" s="2">
        <f>SUM(H3:K3)</f>
        <v>452347.14058505441</v>
      </c>
      <c r="M3" s="2">
        <f>G3+L3</f>
        <v>2296702.2938668267</v>
      </c>
      <c r="O3" s="2">
        <f>B3-'Dagens modell'!B3</f>
        <v>-2.5304063456133008E-4</v>
      </c>
      <c r="P3" s="2">
        <f>C3-'Dagens modell'!C3</f>
        <v>5580.8777113505093</v>
      </c>
      <c r="Q3" s="2">
        <f>D3-'Dagens modell'!D3</f>
        <v>1107564.6069491121</v>
      </c>
      <c r="R3" s="2">
        <f>E3-'Dagens modell'!E3</f>
        <v>0</v>
      </c>
      <c r="S3" s="2">
        <f>F3-'Dagens modell'!F3</f>
        <v>-108147.4777547667</v>
      </c>
      <c r="T3" s="2">
        <f>G3-'Dagens modell'!G3</f>
        <v>1004998.0066526553</v>
      </c>
      <c r="U3" s="2">
        <f>H3-'Dagens modell'!H3</f>
        <v>3.3513981616124511E-3</v>
      </c>
      <c r="V3" s="2">
        <f>I3-'Dagens modell'!I3</f>
        <v>-9.9999851954635233E-8</v>
      </c>
      <c r="W3" s="2">
        <f>J3-'Dagens modell'!J3</f>
        <v>10029.176685377635</v>
      </c>
      <c r="X3" s="2">
        <f>K3-'Dagens modell'!K3</f>
        <v>0</v>
      </c>
      <c r="Y3" s="2">
        <f>L3-'Dagens modell'!L3</f>
        <v>10029.180036675767</v>
      </c>
      <c r="Z3" s="2">
        <f>M3-'Dagens modell'!M3</f>
        <v>1015027.1866893312</v>
      </c>
      <c r="AB3" s="16" t="s">
        <v>74</v>
      </c>
      <c r="AC3" s="9">
        <f>G3/1000000</f>
        <v>1.8443551532817724</v>
      </c>
      <c r="AD3" s="10">
        <f>L3/1000000</f>
        <v>0.45234714058505443</v>
      </c>
      <c r="AE3" s="11">
        <f>AC3+AD3</f>
        <v>2.2967022938668267</v>
      </c>
      <c r="AF3" s="4"/>
      <c r="AG3" s="9">
        <f>T3/1000000</f>
        <v>1.0049980066526554</v>
      </c>
      <c r="AH3" s="10">
        <f>Y3/1000000</f>
        <v>1.0029180036675767E-2</v>
      </c>
      <c r="AI3" s="17">
        <f>AG3+AH3</f>
        <v>1.0150271866893312</v>
      </c>
      <c r="AK3" s="4">
        <f>ABS(AI3)</f>
        <v>1.0150271866893312</v>
      </c>
      <c r="AL3" s="24">
        <f>AK3/'Dagens modell'!M3*1000000</f>
        <v>0.79195357778666997</v>
      </c>
    </row>
    <row r="4" spans="1:38" x14ac:dyDescent="0.25">
      <c r="A4" s="4" t="s">
        <v>15</v>
      </c>
      <c r="B4" s="2">
        <v>372878.77151064563</v>
      </c>
      <c r="C4" s="2">
        <v>584375.31873919838</v>
      </c>
      <c r="D4" s="2">
        <v>3494460.875</v>
      </c>
      <c r="E4" s="2">
        <v>0</v>
      </c>
      <c r="F4" s="2">
        <v>0</v>
      </c>
      <c r="G4" s="2">
        <f t="shared" ref="G4:G57" si="0">SUM(B4:F4)</f>
        <v>4451714.9652498439</v>
      </c>
      <c r="H4" s="2">
        <v>420000.01026806101</v>
      </c>
      <c r="I4" s="2">
        <v>50330.416071705498</v>
      </c>
      <c r="J4" s="2">
        <v>1193882.6776896426</v>
      </c>
      <c r="K4" s="2">
        <v>0</v>
      </c>
      <c r="L4" s="2">
        <f t="shared" ref="L4:L57" si="1">SUM(H4:K4)</f>
        <v>1664213.1040294091</v>
      </c>
      <c r="M4" s="2">
        <f t="shared" ref="M4:M57" si="2">G4+L4</f>
        <v>6115928.0692792535</v>
      </c>
      <c r="O4" s="2">
        <f>B4-'Dagens modell'!B4</f>
        <v>-1.3572830939665437E-3</v>
      </c>
      <c r="P4" s="2">
        <f>C4-'Dagens modell'!C4</f>
        <v>118128.57822358573</v>
      </c>
      <c r="Q4" s="2">
        <f>D4-'Dagens modell'!D4</f>
        <v>2415968.4668025495</v>
      </c>
      <c r="R4" s="2">
        <f>E4-'Dagens modell'!E4</f>
        <v>-1232066.1102941877</v>
      </c>
      <c r="S4" s="2">
        <f>F4-'Dagens modell'!F4</f>
        <v>-419342.36096981232</v>
      </c>
      <c r="T4" s="2">
        <f>G4-'Dagens modell'!G4</f>
        <v>882688.57240485167</v>
      </c>
      <c r="U4" s="2">
        <f>H4-'Dagens modell'!H4</f>
        <v>1.0268061014357954E-2</v>
      </c>
      <c r="V4" s="2">
        <f>I4-'Dagens modell'!I4</f>
        <v>-1.0000076144933701E-7</v>
      </c>
      <c r="W4" s="2">
        <f>J4-'Dagens modell'!J4</f>
        <v>63673.742810114287</v>
      </c>
      <c r="X4" s="2">
        <f>K4-'Dagens modell'!K4</f>
        <v>-52728.772899024058</v>
      </c>
      <c r="Y4" s="2">
        <f>L4-'Dagens modell'!L4</f>
        <v>10944.98017905117</v>
      </c>
      <c r="Z4" s="2">
        <f>M4-'Dagens modell'!M4</f>
        <v>893633.55258390307</v>
      </c>
      <c r="AB4" s="16" t="s">
        <v>75</v>
      </c>
      <c r="AC4" s="9">
        <f t="shared" ref="AC4:AC57" si="3">G4/1000000</f>
        <v>4.4517149652498436</v>
      </c>
      <c r="AD4" s="10">
        <f t="shared" ref="AD4:AD57" si="4">L4/1000000</f>
        <v>1.664213104029409</v>
      </c>
      <c r="AE4" s="11">
        <f t="shared" ref="AE4:AE57" si="5">AC4+AD4</f>
        <v>6.1159280692792528</v>
      </c>
      <c r="AF4" s="4"/>
      <c r="AG4" s="9">
        <f t="shared" ref="AG4:AG57" si="6">T4/1000000</f>
        <v>0.88268857240485166</v>
      </c>
      <c r="AH4" s="10">
        <f t="shared" ref="AH4:AH57" si="7">Y4/1000000</f>
        <v>1.094498017905117E-2</v>
      </c>
      <c r="AI4" s="17">
        <f t="shared" ref="AI4:AI57" si="8">AG4+AH4</f>
        <v>0.89363355258390287</v>
      </c>
      <c r="AK4" s="4">
        <f t="shared" ref="AK4:AK57" si="9">ABS(AI4)</f>
        <v>0.89363355258390287</v>
      </c>
      <c r="AL4" s="24">
        <f>AK4/'Dagens modell'!M4*1000000</f>
        <v>0.17111894967375205</v>
      </c>
    </row>
    <row r="5" spans="1:38" x14ac:dyDescent="0.25">
      <c r="A5" s="4" t="s">
        <v>16</v>
      </c>
      <c r="B5" s="2">
        <v>1173772.8512374752</v>
      </c>
      <c r="C5" s="2">
        <v>1523056.9330919266</v>
      </c>
      <c r="D5" s="2">
        <v>5241691.3125</v>
      </c>
      <c r="E5" s="2">
        <v>0</v>
      </c>
      <c r="F5" s="2">
        <v>0</v>
      </c>
      <c r="G5" s="2">
        <f t="shared" si="0"/>
        <v>7938521.0968294013</v>
      </c>
      <c r="H5" s="2">
        <v>349999.99296249286</v>
      </c>
      <c r="I5" s="2">
        <v>410950.29044955655</v>
      </c>
      <c r="J5" s="2">
        <v>2748017.718574516</v>
      </c>
      <c r="K5" s="2">
        <v>0</v>
      </c>
      <c r="L5" s="2">
        <f t="shared" si="1"/>
        <v>3508968.0019865655</v>
      </c>
      <c r="M5" s="2">
        <f t="shared" si="2"/>
        <v>11447489.098815966</v>
      </c>
      <c r="O5" s="2">
        <f>B5-'Dagens modell'!B5</f>
        <v>-4.2725468520075083E-3</v>
      </c>
      <c r="P5" s="2">
        <f>C5-'Dagens modell'!C5</f>
        <v>307878.42040950316</v>
      </c>
      <c r="Q5" s="2">
        <f>D5-'Dagens modell'!D5</f>
        <v>3084706.4961050991</v>
      </c>
      <c r="R5" s="2">
        <f>E5-'Dagens modell'!E5</f>
        <v>-4144849.1410812763</v>
      </c>
      <c r="S5" s="2">
        <f>F5-'Dagens modell'!F5</f>
        <v>-1045996.0171804568</v>
      </c>
      <c r="T5" s="2">
        <f>G5-'Dagens modell'!G5</f>
        <v>-1798260.2460196782</v>
      </c>
      <c r="U5" s="2">
        <f>H5-'Dagens modell'!H5</f>
        <v>-7.0375071372836828E-3</v>
      </c>
      <c r="V5" s="2">
        <f>I5-'Dagens modell'!I5</f>
        <v>-1.0000076144933701E-7</v>
      </c>
      <c r="W5" s="2">
        <f>J5-'Dagens modell'!J5</f>
        <v>146560.94499064097</v>
      </c>
      <c r="X5" s="2">
        <f>K5-'Dagens modell'!K5</f>
        <v>-1930.4467065490562</v>
      </c>
      <c r="Y5" s="2">
        <f>L5-'Dagens modell'!L5</f>
        <v>144630.49124648469</v>
      </c>
      <c r="Z5" s="2">
        <f>M5-'Dagens modell'!M5</f>
        <v>-1653629.754773194</v>
      </c>
      <c r="AB5" s="16" t="s">
        <v>76</v>
      </c>
      <c r="AC5" s="9">
        <f t="shared" si="3"/>
        <v>7.9385210968294011</v>
      </c>
      <c r="AD5" s="10">
        <f t="shared" si="4"/>
        <v>3.5089680019865654</v>
      </c>
      <c r="AE5" s="11">
        <f t="shared" si="5"/>
        <v>11.447489098815966</v>
      </c>
      <c r="AF5" s="4"/>
      <c r="AG5" s="9">
        <f t="shared" si="6"/>
        <v>-1.7982602460196782</v>
      </c>
      <c r="AH5" s="10">
        <f t="shared" si="7"/>
        <v>0.14463049124648469</v>
      </c>
      <c r="AI5" s="17">
        <f t="shared" si="8"/>
        <v>-1.6536297547731935</v>
      </c>
      <c r="AK5" s="4">
        <f t="shared" si="9"/>
        <v>1.6536297547731935</v>
      </c>
      <c r="AL5" s="24">
        <f>AK5/'Dagens modell'!M5*1000000</f>
        <v>0.1262204986652852</v>
      </c>
    </row>
    <row r="6" spans="1:38" x14ac:dyDescent="0.25">
      <c r="A6" s="4" t="s">
        <v>17</v>
      </c>
      <c r="B6" s="2">
        <v>514185.59986337088</v>
      </c>
      <c r="C6" s="2">
        <v>740822.25446465309</v>
      </c>
      <c r="D6" s="2">
        <v>5241691.3125</v>
      </c>
      <c r="E6" s="2">
        <v>0</v>
      </c>
      <c r="F6" s="2">
        <v>0</v>
      </c>
      <c r="G6" s="2">
        <f t="shared" si="0"/>
        <v>6496699.1668280242</v>
      </c>
      <c r="H6" s="2">
        <v>459999.99894132838</v>
      </c>
      <c r="I6" s="2">
        <v>589989.7511162837</v>
      </c>
      <c r="J6" s="2">
        <v>2467229.7028165865</v>
      </c>
      <c r="K6" s="2">
        <v>0</v>
      </c>
      <c r="L6" s="2">
        <f t="shared" si="1"/>
        <v>3517219.4528741986</v>
      </c>
      <c r="M6" s="2">
        <f t="shared" si="2"/>
        <v>10013918.619702224</v>
      </c>
      <c r="O6" s="2">
        <f>B6-'Dagens modell'!B6</f>
        <v>-1.8716416088864207E-3</v>
      </c>
      <c r="P6" s="2">
        <f>C6-'Dagens modell'!C6</f>
        <v>149753.55192123866</v>
      </c>
      <c r="Q6" s="2">
        <f>D6-'Dagens modell'!D6</f>
        <v>4163198.9043025495</v>
      </c>
      <c r="R6" s="2">
        <f>E6-'Dagens modell'!E6</f>
        <v>-2595388.1353816087</v>
      </c>
      <c r="S6" s="2">
        <f>F6-'Dagens modell'!F6</f>
        <v>-761250.79000918486</v>
      </c>
      <c r="T6" s="2">
        <f>G6-'Dagens modell'!G6</f>
        <v>956313.528961353</v>
      </c>
      <c r="U6" s="2">
        <f>H6-'Dagens modell'!H6</f>
        <v>-1.058671623468399E-3</v>
      </c>
      <c r="V6" s="2">
        <f>I6-'Dagens modell'!I6</f>
        <v>-1.0000076144933701E-7</v>
      </c>
      <c r="W6" s="2">
        <f>J6-'Dagens modell'!J6</f>
        <v>131585.58415021794</v>
      </c>
      <c r="X6" s="2">
        <f>K6-'Dagens modell'!K6</f>
        <v>-850996.06386943348</v>
      </c>
      <c r="Y6" s="2">
        <f>L6-'Dagens modell'!L6</f>
        <v>-719410.48077798728</v>
      </c>
      <c r="Z6" s="2">
        <f>M6-'Dagens modell'!M6</f>
        <v>236903.04818336666</v>
      </c>
      <c r="AB6" s="16" t="s">
        <v>77</v>
      </c>
      <c r="AC6" s="9">
        <f t="shared" si="3"/>
        <v>6.4966991668280238</v>
      </c>
      <c r="AD6" s="10">
        <f t="shared" si="4"/>
        <v>3.5172194528741985</v>
      </c>
      <c r="AE6" s="11">
        <f t="shared" si="5"/>
        <v>10.013918619702222</v>
      </c>
      <c r="AF6" s="4"/>
      <c r="AG6" s="9">
        <f t="shared" si="6"/>
        <v>0.95631352896135302</v>
      </c>
      <c r="AH6" s="10">
        <f t="shared" si="7"/>
        <v>-0.7194104807779873</v>
      </c>
      <c r="AI6" s="17">
        <f t="shared" si="8"/>
        <v>0.23690304818336572</v>
      </c>
      <c r="AK6" s="4">
        <f t="shared" si="9"/>
        <v>0.23690304818336572</v>
      </c>
      <c r="AL6" s="24">
        <f>AK6/'Dagens modell'!M6*1000000</f>
        <v>2.4230609683539954E-2</v>
      </c>
    </row>
    <row r="7" spans="1:38" x14ac:dyDescent="0.25">
      <c r="A7" s="4" t="s">
        <v>18</v>
      </c>
      <c r="B7" s="2">
        <v>0.20406709848546184</v>
      </c>
      <c r="C7" s="2">
        <v>4601380.4625133732</v>
      </c>
      <c r="D7" s="2">
        <v>5241691.3125</v>
      </c>
      <c r="E7" s="2">
        <v>0</v>
      </c>
      <c r="F7" s="2">
        <v>0</v>
      </c>
      <c r="G7" s="2">
        <f t="shared" si="0"/>
        <v>9843071.9790804721</v>
      </c>
      <c r="H7" s="2">
        <v>139999.96951377788</v>
      </c>
      <c r="I7" s="2">
        <v>364333.57498120022</v>
      </c>
      <c r="J7" s="2">
        <v>0</v>
      </c>
      <c r="K7" s="2">
        <v>0</v>
      </c>
      <c r="L7" s="2">
        <f t="shared" si="1"/>
        <v>504333.54449497809</v>
      </c>
      <c r="M7" s="2">
        <f t="shared" si="2"/>
        <v>10347405.523575449</v>
      </c>
      <c r="O7" s="2">
        <f>B7-'Dagens modell'!B7</f>
        <v>-7.428066495229757E-10</v>
      </c>
      <c r="P7" s="2">
        <f>C7-'Dagens modell'!C7</f>
        <v>930146.28522508452</v>
      </c>
      <c r="Q7" s="2">
        <f>D7-'Dagens modell'!D7</f>
        <v>4163198.9043025495</v>
      </c>
      <c r="R7" s="2">
        <f>E7-'Dagens modell'!E7</f>
        <v>-3139371.3292511017</v>
      </c>
      <c r="S7" s="2">
        <f>F7-'Dagens modell'!F7</f>
        <v>-97196.261682242985</v>
      </c>
      <c r="T7" s="2">
        <f>G7-'Dagens modell'!G7</f>
        <v>1856777.5985942883</v>
      </c>
      <c r="U7" s="2">
        <f>H7-'Dagens modell'!H7</f>
        <v>-3.0486222123727202E-2</v>
      </c>
      <c r="V7" s="2">
        <f>I7-'Dagens modell'!I7</f>
        <v>-1.0000076144933701E-7</v>
      </c>
      <c r="W7" s="2">
        <f>J7-'Dagens modell'!J7</f>
        <v>0</v>
      </c>
      <c r="X7" s="2">
        <f>K7-'Dagens modell'!K7</f>
        <v>0</v>
      </c>
      <c r="Y7" s="2">
        <f>L7-'Dagens modell'!L7</f>
        <v>-3.0486322124488652E-2</v>
      </c>
      <c r="Z7" s="2">
        <f>M7-'Dagens modell'!M7</f>
        <v>1856777.5681079645</v>
      </c>
      <c r="AB7" s="16" t="s">
        <v>78</v>
      </c>
      <c r="AC7" s="9">
        <f t="shared" si="3"/>
        <v>9.8430719790804719</v>
      </c>
      <c r="AD7" s="10">
        <f t="shared" si="4"/>
        <v>0.50433354449497814</v>
      </c>
      <c r="AE7" s="11">
        <f t="shared" si="5"/>
        <v>10.34740552357545</v>
      </c>
      <c r="AF7" s="4"/>
      <c r="AG7" s="9">
        <f t="shared" si="6"/>
        <v>1.8567775985942883</v>
      </c>
      <c r="AH7" s="10">
        <f t="shared" si="7"/>
        <v>-3.0486322124488653E-8</v>
      </c>
      <c r="AI7" s="17">
        <f t="shared" si="8"/>
        <v>1.8567775681079661</v>
      </c>
      <c r="AK7" s="4">
        <f t="shared" si="9"/>
        <v>1.8567775681079661</v>
      </c>
      <c r="AL7" s="24">
        <f>AK7/'Dagens modell'!M7*1000000</f>
        <v>0.21868554102789373</v>
      </c>
    </row>
    <row r="8" spans="1:38" x14ac:dyDescent="0.25">
      <c r="A8" s="4" t="s">
        <v>19</v>
      </c>
      <c r="B8" s="2">
        <v>59395.863043100464</v>
      </c>
      <c r="C8" s="2">
        <v>335900.77376347629</v>
      </c>
      <c r="D8" s="2">
        <v>3494460.875</v>
      </c>
      <c r="E8" s="2">
        <v>0</v>
      </c>
      <c r="F8" s="2">
        <v>0</v>
      </c>
      <c r="G8" s="2">
        <f t="shared" si="0"/>
        <v>3889757.5118065765</v>
      </c>
      <c r="H8" s="2">
        <v>339999.99901261728</v>
      </c>
      <c r="I8" s="2">
        <v>89079.949998756434</v>
      </c>
      <c r="J8" s="2">
        <v>1245817.2294743592</v>
      </c>
      <c r="K8" s="2">
        <v>0</v>
      </c>
      <c r="L8" s="2">
        <f t="shared" si="1"/>
        <v>1674897.178485733</v>
      </c>
      <c r="M8" s="2">
        <f t="shared" si="2"/>
        <v>5564654.69029231</v>
      </c>
      <c r="O8" s="2">
        <f>B8-'Dagens modell'!B8</f>
        <v>-2.1620163897750899E-4</v>
      </c>
      <c r="P8" s="2">
        <f>C8-'Dagens modell'!C8</f>
        <v>67900.67882143124</v>
      </c>
      <c r="Q8" s="2">
        <f>D8-'Dagens modell'!D8</f>
        <v>2415968.4668025495</v>
      </c>
      <c r="R8" s="2">
        <f>E8-'Dagens modell'!E8</f>
        <v>-1248993.5132834902</v>
      </c>
      <c r="S8" s="2">
        <f>F8-'Dagens modell'!F8</f>
        <v>-467428.77000316855</v>
      </c>
      <c r="T8" s="2">
        <f>G8-'Dagens modell'!G8</f>
        <v>767446.8621211201</v>
      </c>
      <c r="U8" s="2">
        <f>H8-'Dagens modell'!H8</f>
        <v>-9.8738272208720446E-4</v>
      </c>
      <c r="V8" s="2">
        <f>I8-'Dagens modell'!I8</f>
        <v>-1.0000076144933701E-7</v>
      </c>
      <c r="W8" s="2">
        <f>J8-'Dagens modell'!J8</f>
        <v>66443.585571965901</v>
      </c>
      <c r="X8" s="2">
        <f>K8-'Dagens modell'!K8</f>
        <v>0</v>
      </c>
      <c r="Y8" s="2">
        <f>L8-'Dagens modell'!L8</f>
        <v>66443.584584483411</v>
      </c>
      <c r="Z8" s="2">
        <f>M8-'Dagens modell'!M8</f>
        <v>833890.44670560397</v>
      </c>
      <c r="AB8" s="16" t="s">
        <v>79</v>
      </c>
      <c r="AC8" s="9">
        <f t="shared" si="3"/>
        <v>3.8897575118065766</v>
      </c>
      <c r="AD8" s="10">
        <f t="shared" si="4"/>
        <v>1.6748971784857329</v>
      </c>
      <c r="AE8" s="11">
        <f t="shared" si="5"/>
        <v>5.5646546902923095</v>
      </c>
      <c r="AF8" s="4"/>
      <c r="AG8" s="9">
        <f t="shared" si="6"/>
        <v>0.76744686212112012</v>
      </c>
      <c r="AH8" s="10">
        <f t="shared" si="7"/>
        <v>6.6443584584483406E-2</v>
      </c>
      <c r="AI8" s="17">
        <f t="shared" si="8"/>
        <v>0.83389044670560353</v>
      </c>
      <c r="AK8" s="4">
        <f t="shared" si="9"/>
        <v>0.83389044670560353</v>
      </c>
      <c r="AL8" s="24">
        <f>AK8/'Dagens modell'!M8*1000000</f>
        <v>0.17626971114362189</v>
      </c>
    </row>
    <row r="9" spans="1:38" x14ac:dyDescent="0.25">
      <c r="A9" s="4" t="s">
        <v>20</v>
      </c>
      <c r="B9" s="2">
        <v>785888.87186717812</v>
      </c>
      <c r="C9" s="2">
        <v>519955.99226401123</v>
      </c>
      <c r="D9" s="2">
        <v>3494460.875</v>
      </c>
      <c r="E9" s="2">
        <v>0</v>
      </c>
      <c r="F9" s="2">
        <v>0</v>
      </c>
      <c r="G9" s="2">
        <f t="shared" si="0"/>
        <v>4800305.7391311899</v>
      </c>
      <c r="H9" s="2">
        <v>360000.00250659313</v>
      </c>
      <c r="I9" s="2">
        <v>150062.82306427922</v>
      </c>
      <c r="J9" s="2">
        <v>1149685.149486691</v>
      </c>
      <c r="K9" s="2">
        <v>0</v>
      </c>
      <c r="L9" s="2">
        <f t="shared" si="1"/>
        <v>1659747.9750575633</v>
      </c>
      <c r="M9" s="2">
        <f t="shared" si="2"/>
        <v>6460053.7141887527</v>
      </c>
      <c r="O9" s="2">
        <f>B9-'Dagens modell'!B9</f>
        <v>-2.8606447158381343E-3</v>
      </c>
      <c r="P9" s="2">
        <f>C9-'Dagens modell'!C9</f>
        <v>105106.53023043461</v>
      </c>
      <c r="Q9" s="2">
        <f>D9-'Dagens modell'!D9</f>
        <v>2415968.4668025495</v>
      </c>
      <c r="R9" s="2">
        <f>E9-'Dagens modell'!E9</f>
        <v>-1032258.4152888511</v>
      </c>
      <c r="S9" s="2">
        <f>F9-'Dagens modell'!F9</f>
        <v>-395835.5416108222</v>
      </c>
      <c r="T9" s="2">
        <f>G9-'Dagens modell'!G9</f>
        <v>1092981.0372726666</v>
      </c>
      <c r="U9" s="2">
        <f>H9-'Dagens modell'!H9</f>
        <v>2.506593125872314E-3</v>
      </c>
      <c r="V9" s="2">
        <f>I9-'Dagens modell'!I9</f>
        <v>-1.0000076144933701E-7</v>
      </c>
      <c r="W9" s="2">
        <f>J9-'Dagens modell'!J9</f>
        <v>61316.541305956664</v>
      </c>
      <c r="X9" s="2">
        <f>K9-'Dagens modell'!K9</f>
        <v>-16546.686056176528</v>
      </c>
      <c r="Y9" s="2">
        <f>L9-'Dagens modell'!L9</f>
        <v>44769.857756273355</v>
      </c>
      <c r="Z9" s="2">
        <f>M9-'Dagens modell'!M9</f>
        <v>1137750.8950289395</v>
      </c>
      <c r="AB9" s="16" t="s">
        <v>80</v>
      </c>
      <c r="AC9" s="9">
        <f t="shared" si="3"/>
        <v>4.8003057391311899</v>
      </c>
      <c r="AD9" s="10">
        <f t="shared" si="4"/>
        <v>1.6597479750575632</v>
      </c>
      <c r="AE9" s="11">
        <f t="shared" si="5"/>
        <v>6.4600537141887528</v>
      </c>
      <c r="AF9" s="4"/>
      <c r="AG9" s="9">
        <f t="shared" si="6"/>
        <v>1.0929810372726665</v>
      </c>
      <c r="AH9" s="10">
        <f t="shared" si="7"/>
        <v>4.4769857756273353E-2</v>
      </c>
      <c r="AI9" s="17">
        <f t="shared" si="8"/>
        <v>1.1377508950289399</v>
      </c>
      <c r="AK9" s="4">
        <f t="shared" si="9"/>
        <v>1.1377508950289399</v>
      </c>
      <c r="AL9" s="24">
        <f>AK9/'Dagens modell'!M9*1000000</f>
        <v>0.21377041737143151</v>
      </c>
    </row>
    <row r="10" spans="1:38" x14ac:dyDescent="0.25">
      <c r="A10" s="4" t="s">
        <v>21</v>
      </c>
      <c r="B10" s="2">
        <v>285686.1746216449</v>
      </c>
      <c r="C10" s="2">
        <v>386515.95885112335</v>
      </c>
      <c r="D10" s="2">
        <v>1747230.4375</v>
      </c>
      <c r="E10" s="2">
        <v>0</v>
      </c>
      <c r="F10" s="2">
        <v>0</v>
      </c>
      <c r="G10" s="2">
        <f t="shared" si="0"/>
        <v>2419432.5709727681</v>
      </c>
      <c r="H10" s="2">
        <v>250000.00296464009</v>
      </c>
      <c r="I10" s="2">
        <v>59614.667580078363</v>
      </c>
      <c r="J10" s="2">
        <v>548378.48407664418</v>
      </c>
      <c r="K10" s="2">
        <v>0</v>
      </c>
      <c r="L10" s="2">
        <f t="shared" si="1"/>
        <v>857993.15462136269</v>
      </c>
      <c r="M10" s="2">
        <f t="shared" si="2"/>
        <v>3277425.7255941308</v>
      </c>
      <c r="O10" s="2">
        <f>B10-'Dagens modell'!B10</f>
        <v>-1.0399010498076677E-3</v>
      </c>
      <c r="P10" s="2">
        <f>C10-'Dagens modell'!C10</f>
        <v>78132.28795890708</v>
      </c>
      <c r="Q10" s="2">
        <f>D10-'Dagens modell'!D10</f>
        <v>668738.02930254932</v>
      </c>
      <c r="R10" s="2">
        <f>E10-'Dagens modell'!E10</f>
        <v>-286385.58121598285</v>
      </c>
      <c r="S10" s="2">
        <f>F10-'Dagens modell'!F10</f>
        <v>-211053.22841372062</v>
      </c>
      <c r="T10" s="2">
        <f>G10-'Dagens modell'!G10</f>
        <v>249431.50659185182</v>
      </c>
      <c r="U10" s="2">
        <f>H10-'Dagens modell'!H10</f>
        <v>2.9646400944329798E-3</v>
      </c>
      <c r="V10" s="2">
        <f>I10-'Dagens modell'!I10</f>
        <v>-1.0000076144933701E-7</v>
      </c>
      <c r="W10" s="2">
        <f>J10-'Dagens modell'!J10</f>
        <v>29246.852484087634</v>
      </c>
      <c r="X10" s="2">
        <f>K10-'Dagens modell'!K10</f>
        <v>-9100.6773308946085</v>
      </c>
      <c r="Y10" s="2">
        <f>L10-'Dagens modell'!L10</f>
        <v>20146.178117733216</v>
      </c>
      <c r="Z10" s="2">
        <f>M10-'Dagens modell'!M10</f>
        <v>269577.68470958481</v>
      </c>
      <c r="AB10" s="16" t="s">
        <v>81</v>
      </c>
      <c r="AC10" s="9">
        <f t="shared" si="3"/>
        <v>2.4194325709727682</v>
      </c>
      <c r="AD10" s="10">
        <f t="shared" si="4"/>
        <v>0.85799315462136272</v>
      </c>
      <c r="AE10" s="11">
        <f t="shared" si="5"/>
        <v>3.277425725594131</v>
      </c>
      <c r="AF10" s="4"/>
      <c r="AG10" s="9">
        <f t="shared" si="6"/>
        <v>0.24943150659185181</v>
      </c>
      <c r="AH10" s="10">
        <f t="shared" si="7"/>
        <v>2.0146178117733216E-2</v>
      </c>
      <c r="AI10" s="17">
        <f t="shared" si="8"/>
        <v>0.26957768470958504</v>
      </c>
      <c r="AK10" s="4">
        <f t="shared" si="9"/>
        <v>0.26957768470958504</v>
      </c>
      <c r="AL10" s="24">
        <f>AK10/'Dagens modell'!M10*1000000</f>
        <v>8.9624768620394743E-2</v>
      </c>
    </row>
    <row r="11" spans="1:38" x14ac:dyDescent="0.25">
      <c r="A11" s="4" t="s">
        <v>22</v>
      </c>
      <c r="B11" s="2">
        <v>74647.074660447877</v>
      </c>
      <c r="C11" s="2">
        <v>317495.25191342278</v>
      </c>
      <c r="D11" s="2">
        <v>3494460.875</v>
      </c>
      <c r="E11" s="2">
        <v>0</v>
      </c>
      <c r="F11" s="2">
        <v>0</v>
      </c>
      <c r="G11" s="2">
        <f t="shared" si="0"/>
        <v>3886603.2015738706</v>
      </c>
      <c r="H11" s="2">
        <v>350000.00855671754</v>
      </c>
      <c r="I11" s="2">
        <v>101002.88351477211</v>
      </c>
      <c r="J11" s="2">
        <v>1381300.1228286608</v>
      </c>
      <c r="K11" s="2">
        <v>0</v>
      </c>
      <c r="L11" s="2">
        <f t="shared" si="1"/>
        <v>1832303.0149001505</v>
      </c>
      <c r="M11" s="2">
        <f t="shared" si="2"/>
        <v>5718906.2164740209</v>
      </c>
      <c r="O11" s="2">
        <f>B11-'Dagens modell'!B11</f>
        <v>-2.7171622787136585E-4</v>
      </c>
      <c r="P11" s="2">
        <f>C11-'Dagens modell'!C11</f>
        <v>64180.093680530845</v>
      </c>
      <c r="Q11" s="2">
        <f>D11-'Dagens modell'!D11</f>
        <v>1337476.0586050991</v>
      </c>
      <c r="R11" s="2">
        <f>E11-'Dagens modell'!E11</f>
        <v>-1135368.7131279998</v>
      </c>
      <c r="S11" s="2">
        <f>F11-'Dagens modell'!F11</f>
        <v>-659281.04799385765</v>
      </c>
      <c r="T11" s="2">
        <f>G11-'Dagens modell'!G11</f>
        <v>-392993.60910794372</v>
      </c>
      <c r="U11" s="2">
        <f>H11-'Dagens modell'!H11</f>
        <v>8.5567175410687923E-3</v>
      </c>
      <c r="V11" s="2">
        <f>I11-'Dagens modell'!I11</f>
        <v>-1.0000076144933701E-7</v>
      </c>
      <c r="W11" s="2">
        <f>J11-'Dagens modell'!J11</f>
        <v>73669.339884195244</v>
      </c>
      <c r="X11" s="2">
        <f>K11-'Dagens modell'!K11</f>
        <v>0</v>
      </c>
      <c r="Y11" s="2">
        <f>L11-'Dagens modell'!L11</f>
        <v>73669.348440812901</v>
      </c>
      <c r="Z11" s="2">
        <f>M11-'Dagens modell'!M11</f>
        <v>-319324.26066713128</v>
      </c>
      <c r="AB11" s="16" t="s">
        <v>82</v>
      </c>
      <c r="AC11" s="9">
        <f t="shared" si="3"/>
        <v>3.8866032015738705</v>
      </c>
      <c r="AD11" s="10">
        <f t="shared" si="4"/>
        <v>1.8323030149001505</v>
      </c>
      <c r="AE11" s="11">
        <f t="shared" si="5"/>
        <v>5.7189062164740214</v>
      </c>
      <c r="AF11" s="4"/>
      <c r="AG11" s="9">
        <f t="shared" si="6"/>
        <v>-0.39299360910794373</v>
      </c>
      <c r="AH11" s="10">
        <f t="shared" si="7"/>
        <v>7.3669348440812896E-2</v>
      </c>
      <c r="AI11" s="17">
        <f t="shared" si="8"/>
        <v>-0.31932426066713082</v>
      </c>
      <c r="AK11" s="4">
        <f t="shared" si="9"/>
        <v>0.31932426066713082</v>
      </c>
      <c r="AL11" s="24">
        <f>AK11/'Dagens modell'!M11*1000000</f>
        <v>5.2883748289501764E-2</v>
      </c>
    </row>
    <row r="12" spans="1:38" x14ac:dyDescent="0.25">
      <c r="A12" s="4" t="s">
        <v>23</v>
      </c>
      <c r="B12" s="2">
        <v>350791.21682477603</v>
      </c>
      <c r="C12" s="2">
        <v>432529.7634762571</v>
      </c>
      <c r="D12" s="2">
        <v>3494460.875</v>
      </c>
      <c r="E12" s="2">
        <v>0</v>
      </c>
      <c r="F12" s="2">
        <v>0</v>
      </c>
      <c r="G12" s="2">
        <f t="shared" si="0"/>
        <v>4277781.8553010328</v>
      </c>
      <c r="H12" s="2">
        <v>219999.99908390618</v>
      </c>
      <c r="I12" s="2">
        <v>96800.538095192809</v>
      </c>
      <c r="J12" s="2">
        <v>831060.26984481816</v>
      </c>
      <c r="K12" s="2">
        <v>0</v>
      </c>
      <c r="L12" s="2">
        <f t="shared" si="1"/>
        <v>1147860.8070239171</v>
      </c>
      <c r="M12" s="2">
        <f t="shared" si="2"/>
        <v>5425642.6623249501</v>
      </c>
      <c r="O12" s="2">
        <f>B12-'Dagens modell'!B12</f>
        <v>-1.2768841697834432E-3</v>
      </c>
      <c r="P12" s="2">
        <f>C12-'Dagens modell'!C12</f>
        <v>87433.750811157981</v>
      </c>
      <c r="Q12" s="2">
        <f>D12-'Dagens modell'!D12</f>
        <v>1876722.2627038241</v>
      </c>
      <c r="R12" s="2">
        <f>E12-'Dagens modell'!E12</f>
        <v>-838635.39674018975</v>
      </c>
      <c r="S12" s="2">
        <f>F12-'Dagens modell'!F12</f>
        <v>-386954.59691078501</v>
      </c>
      <c r="T12" s="2">
        <f>G12-'Dagens modell'!G12</f>
        <v>738566.01858712267</v>
      </c>
      <c r="U12" s="2">
        <f>H12-'Dagens modell'!H12</f>
        <v>-9.1609382070600986E-4</v>
      </c>
      <c r="V12" s="2">
        <f>I12-'Dagens modell'!I12</f>
        <v>-1.0000076144933701E-7</v>
      </c>
      <c r="W12" s="2">
        <f>J12-'Dagens modell'!J12</f>
        <v>44323.214391723624</v>
      </c>
      <c r="X12" s="2">
        <f>K12-'Dagens modell'!K12</f>
        <v>0</v>
      </c>
      <c r="Y12" s="2">
        <f>L12-'Dagens modell'!L12</f>
        <v>44323.213475529803</v>
      </c>
      <c r="Z12" s="2">
        <f>M12-'Dagens modell'!M12</f>
        <v>782889.23206265271</v>
      </c>
      <c r="AB12" s="16" t="s">
        <v>83</v>
      </c>
      <c r="AC12" s="9">
        <f t="shared" si="3"/>
        <v>4.2777818553010327</v>
      </c>
      <c r="AD12" s="10">
        <f t="shared" si="4"/>
        <v>1.1478608070239171</v>
      </c>
      <c r="AE12" s="11">
        <f t="shared" si="5"/>
        <v>5.4256426623249503</v>
      </c>
      <c r="AF12" s="4"/>
      <c r="AG12" s="9">
        <f t="shared" si="6"/>
        <v>0.73856601858712267</v>
      </c>
      <c r="AH12" s="10">
        <f t="shared" si="7"/>
        <v>4.4323213475529803E-2</v>
      </c>
      <c r="AI12" s="17">
        <f t="shared" si="8"/>
        <v>0.78288923206265248</v>
      </c>
      <c r="AK12" s="4">
        <f t="shared" si="9"/>
        <v>0.78288923206265248</v>
      </c>
      <c r="AL12" s="24">
        <f>AK12/'Dagens modell'!M12*1000000</f>
        <v>0.16862606292198085</v>
      </c>
    </row>
    <row r="13" spans="1:38" x14ac:dyDescent="0.25">
      <c r="A13" s="4" t="s">
        <v>24</v>
      </c>
      <c r="B13" s="2">
        <v>0</v>
      </c>
      <c r="C13" s="2">
        <v>87426.228787754095</v>
      </c>
      <c r="D13" s="2">
        <v>1747230.4375</v>
      </c>
      <c r="E13" s="2">
        <v>0</v>
      </c>
      <c r="F13" s="2">
        <v>0</v>
      </c>
      <c r="G13" s="2">
        <f t="shared" si="0"/>
        <v>1834656.6662877542</v>
      </c>
      <c r="H13" s="2">
        <v>99999.996434735222</v>
      </c>
      <c r="I13" s="2">
        <v>1465.9344486904515</v>
      </c>
      <c r="J13" s="2">
        <v>162186.55380404129</v>
      </c>
      <c r="K13" s="2">
        <v>0</v>
      </c>
      <c r="L13" s="2">
        <f t="shared" si="1"/>
        <v>263652.48468746699</v>
      </c>
      <c r="M13" s="2">
        <f t="shared" si="2"/>
        <v>2098309.1509752213</v>
      </c>
      <c r="O13" s="2">
        <f>B13-'Dagens modell'!B13</f>
        <v>0</v>
      </c>
      <c r="P13" s="2">
        <f>C13-'Dagens modell'!C13</f>
        <v>17672.779419276616</v>
      </c>
      <c r="Q13" s="2">
        <f>D13-'Dagens modell'!D13</f>
        <v>802111.59044963412</v>
      </c>
      <c r="R13" s="2">
        <f>E13-'Dagens modell'!E13</f>
        <v>0</v>
      </c>
      <c r="S13" s="2">
        <f>F13-'Dagens modell'!F13</f>
        <v>-128092.47241916702</v>
      </c>
      <c r="T13" s="2">
        <f>G13-'Dagens modell'!G13</f>
        <v>691691.89744974393</v>
      </c>
      <c r="U13" s="2">
        <f>H13-'Dagens modell'!H13</f>
        <v>-3.5652647784445435E-3</v>
      </c>
      <c r="V13" s="2">
        <f>I13-'Dagens modell'!I13</f>
        <v>-1.0000007932831068E-7</v>
      </c>
      <c r="W13" s="2">
        <f>J13-'Dagens modell'!J13</f>
        <v>8649.9495362155139</v>
      </c>
      <c r="X13" s="2">
        <f>K13-'Dagens modell'!K13</f>
        <v>-551.55620186721922</v>
      </c>
      <c r="Y13" s="2">
        <f>L13-'Dagens modell'!L13</f>
        <v>8098.3897689835576</v>
      </c>
      <c r="Z13" s="2">
        <f>M13-'Dagens modell'!M13</f>
        <v>699790.28721872764</v>
      </c>
      <c r="AB13" s="16" t="s">
        <v>84</v>
      </c>
      <c r="AC13" s="9">
        <f t="shared" si="3"/>
        <v>1.8346566662877541</v>
      </c>
      <c r="AD13" s="10">
        <f t="shared" si="4"/>
        <v>0.26365248468746699</v>
      </c>
      <c r="AE13" s="11">
        <f t="shared" si="5"/>
        <v>2.0983091509752212</v>
      </c>
      <c r="AF13" s="4"/>
      <c r="AG13" s="9">
        <f t="shared" si="6"/>
        <v>0.69169189744974391</v>
      </c>
      <c r="AH13" s="10">
        <f t="shared" si="7"/>
        <v>8.0983897689835584E-3</v>
      </c>
      <c r="AI13" s="17">
        <f t="shared" si="8"/>
        <v>0.69979028721872749</v>
      </c>
      <c r="AK13" s="4">
        <f t="shared" si="9"/>
        <v>0.69979028721872749</v>
      </c>
      <c r="AL13" s="24">
        <f>AK13/'Dagens modell'!M13*1000000</f>
        <v>0.50037958396860993</v>
      </c>
    </row>
    <row r="14" spans="1:38" x14ac:dyDescent="0.25">
      <c r="A14" s="4" t="s">
        <v>25</v>
      </c>
      <c r="B14" s="2">
        <v>255780.03603711459</v>
      </c>
      <c r="C14" s="2">
        <v>115034.51156283432</v>
      </c>
      <c r="D14" s="2">
        <v>3494460.875</v>
      </c>
      <c r="E14" s="2">
        <v>0</v>
      </c>
      <c r="F14" s="2">
        <v>0</v>
      </c>
      <c r="G14" s="2">
        <f t="shared" si="0"/>
        <v>3865275.4225999489</v>
      </c>
      <c r="H14" s="2">
        <v>270000.006458616</v>
      </c>
      <c r="I14" s="2">
        <v>3420.5137136110534</v>
      </c>
      <c r="J14" s="2">
        <v>530153.62695370731</v>
      </c>
      <c r="K14" s="2">
        <v>0</v>
      </c>
      <c r="L14" s="2">
        <f t="shared" si="1"/>
        <v>803574.14712593437</v>
      </c>
      <c r="M14" s="2">
        <f t="shared" si="2"/>
        <v>4668849.5697258832</v>
      </c>
      <c r="O14" s="2">
        <f>B14-'Dagens modell'!B14</f>
        <v>-9.3104233383201063E-4</v>
      </c>
      <c r="P14" s="2">
        <f>C14-'Dagens modell'!C14</f>
        <v>23253.657130627107</v>
      </c>
      <c r="Q14" s="2">
        <f>D14-'Dagens modell'!D14</f>
        <v>2415968.4668025495</v>
      </c>
      <c r="R14" s="2">
        <f>E14-'Dagens modell'!E14</f>
        <v>-564144.96474397182</v>
      </c>
      <c r="S14" s="2">
        <f>F14-'Dagens modell'!F14</f>
        <v>-247991.13643981866</v>
      </c>
      <c r="T14" s="2">
        <f>G14-'Dagens modell'!G14</f>
        <v>1627086.0218183435</v>
      </c>
      <c r="U14" s="2">
        <f>H14-'Dagens modell'!H14</f>
        <v>6.4586160006001592E-3</v>
      </c>
      <c r="V14" s="2">
        <f>I14-'Dagens modell'!I14</f>
        <v>-9.9999851954635233E-8</v>
      </c>
      <c r="W14" s="2">
        <f>J14-'Dagens modell'!J14</f>
        <v>28274.860104197753</v>
      </c>
      <c r="X14" s="2">
        <f>K14-'Dagens modell'!K14</f>
        <v>-17760.109700293233</v>
      </c>
      <c r="Y14" s="2">
        <f>L14-'Dagens modell'!L14</f>
        <v>10514.756862420472</v>
      </c>
      <c r="Z14" s="2">
        <f>M14-'Dagens modell'!M14</f>
        <v>1637600.7786807641</v>
      </c>
      <c r="AB14" s="16" t="s">
        <v>85</v>
      </c>
      <c r="AC14" s="9">
        <f t="shared" si="3"/>
        <v>3.8652754225999488</v>
      </c>
      <c r="AD14" s="10">
        <f t="shared" si="4"/>
        <v>0.80357414712593433</v>
      </c>
      <c r="AE14" s="11">
        <f t="shared" si="5"/>
        <v>4.6688495697258832</v>
      </c>
      <c r="AF14" s="4"/>
      <c r="AG14" s="9">
        <f t="shared" si="6"/>
        <v>1.6270860218183436</v>
      </c>
      <c r="AH14" s="10">
        <f t="shared" si="7"/>
        <v>1.0514756862420472E-2</v>
      </c>
      <c r="AI14" s="17">
        <f t="shared" si="8"/>
        <v>1.637600778680764</v>
      </c>
      <c r="AK14" s="4">
        <f t="shared" si="9"/>
        <v>1.637600778680764</v>
      </c>
      <c r="AL14" s="24">
        <f>AK14/'Dagens modell'!M14*1000000</f>
        <v>0.54023964760614362</v>
      </c>
    </row>
    <row r="15" spans="1:38" x14ac:dyDescent="0.25">
      <c r="A15" s="4" t="s">
        <v>26</v>
      </c>
      <c r="B15" s="2">
        <v>294790.52711165085</v>
      </c>
      <c r="C15" s="2">
        <v>1785335.6194551887</v>
      </c>
      <c r="D15" s="2">
        <v>5241691.3125</v>
      </c>
      <c r="E15" s="2">
        <v>0</v>
      </c>
      <c r="F15" s="2">
        <v>0</v>
      </c>
      <c r="G15" s="2">
        <f t="shared" si="0"/>
        <v>7321817.4590668399</v>
      </c>
      <c r="H15" s="2">
        <v>329999.98946851701</v>
      </c>
      <c r="I15" s="2">
        <v>159347.07457265208</v>
      </c>
      <c r="J15" s="2">
        <v>1939096.461390961</v>
      </c>
      <c r="K15" s="2">
        <v>0</v>
      </c>
      <c r="L15" s="2">
        <f t="shared" si="1"/>
        <v>2428443.5254321303</v>
      </c>
      <c r="M15" s="2">
        <f t="shared" si="2"/>
        <v>9750260.9844989702</v>
      </c>
      <c r="O15" s="2">
        <f>B15-'Dagens modell'!B15</f>
        <v>-1.0730409994721413E-3</v>
      </c>
      <c r="P15" s="2">
        <f>C15-'Dagens modell'!C15</f>
        <v>360896.75866733282</v>
      </c>
      <c r="Q15" s="2">
        <f>D15-'Dagens modell'!D15</f>
        <v>3623952.7002038239</v>
      </c>
      <c r="R15" s="2">
        <f>E15-'Dagens modell'!E15</f>
        <v>-2661354.2273241663</v>
      </c>
      <c r="S15" s="2">
        <f>F15-'Dagens modell'!F15</f>
        <v>-634244.38372867787</v>
      </c>
      <c r="T15" s="2">
        <f>G15-'Dagens modell'!G15</f>
        <v>689250.84674527124</v>
      </c>
      <c r="U15" s="2">
        <f>H15-'Dagens modell'!H15</f>
        <v>-1.0531482985243201E-2</v>
      </c>
      <c r="V15" s="2">
        <f>I15-'Dagens modell'!I15</f>
        <v>-1.0000076144933701E-7</v>
      </c>
      <c r="W15" s="2">
        <f>J15-'Dagens modell'!J15</f>
        <v>103418.47794085136</v>
      </c>
      <c r="X15" s="2">
        <f>K15-'Dagens modell'!K15</f>
        <v>-97680.603351655795</v>
      </c>
      <c r="Y15" s="2">
        <f>L15-'Dagens modell'!L15</f>
        <v>5737.8640576126054</v>
      </c>
      <c r="Z15" s="2">
        <f>M15-'Dagens modell'!M15</f>
        <v>694988.71080288291</v>
      </c>
      <c r="AB15" s="16" t="s">
        <v>86</v>
      </c>
      <c r="AC15" s="9">
        <f t="shared" si="3"/>
        <v>7.3218174590668399</v>
      </c>
      <c r="AD15" s="10">
        <f t="shared" si="4"/>
        <v>2.4284435254321304</v>
      </c>
      <c r="AE15" s="11">
        <f t="shared" si="5"/>
        <v>9.7502609844989703</v>
      </c>
      <c r="AF15" s="4"/>
      <c r="AG15" s="9">
        <f t="shared" si="6"/>
        <v>0.68925084674527126</v>
      </c>
      <c r="AH15" s="10">
        <f t="shared" si="7"/>
        <v>5.7378640576126053E-3</v>
      </c>
      <c r="AI15" s="17">
        <f t="shared" si="8"/>
        <v>0.69498871080288382</v>
      </c>
      <c r="AK15" s="4">
        <f t="shared" si="9"/>
        <v>0.69498871080288382</v>
      </c>
      <c r="AL15" s="24">
        <f>AK15/'Dagens modell'!M15*1000000</f>
        <v>7.6749620530097054E-2</v>
      </c>
    </row>
    <row r="16" spans="1:38" x14ac:dyDescent="0.25">
      <c r="A16" s="4" t="s">
        <v>27</v>
      </c>
      <c r="B16" s="2">
        <v>68784.72921954951</v>
      </c>
      <c r="C16" s="2">
        <v>667200.16706443916</v>
      </c>
      <c r="D16" s="2">
        <v>3494460.875</v>
      </c>
      <c r="E16" s="2">
        <v>0</v>
      </c>
      <c r="F16" s="2">
        <v>0</v>
      </c>
      <c r="G16" s="2">
        <f t="shared" si="0"/>
        <v>4230445.7712839888</v>
      </c>
      <c r="H16" s="2">
        <v>389999.99722998485</v>
      </c>
      <c r="I16" s="2">
        <v>161448.24728244171</v>
      </c>
      <c r="J16" s="2">
        <v>970541.51876531716</v>
      </c>
      <c r="K16" s="2">
        <v>0</v>
      </c>
      <c r="L16" s="2">
        <f t="shared" si="1"/>
        <v>1521989.7632777437</v>
      </c>
      <c r="M16" s="2">
        <f t="shared" si="2"/>
        <v>5752435.5345617328</v>
      </c>
      <c r="O16" s="2">
        <f>B16-'Dagens modell'!B16</f>
        <v>-2.5037722662091255E-4</v>
      </c>
      <c r="P16" s="2">
        <f>C16-'Dagens modell'!C16</f>
        <v>134871.21135763731</v>
      </c>
      <c r="Q16" s="2">
        <f>D16-'Dagens modell'!D16</f>
        <v>1876722.2627038241</v>
      </c>
      <c r="R16" s="2">
        <f>E16-'Dagens modell'!E16</f>
        <v>-1295295.389505398</v>
      </c>
      <c r="S16" s="2">
        <f>F16-'Dagens modell'!F16</f>
        <v>-408870.46319003624</v>
      </c>
      <c r="T16" s="2">
        <f>G16-'Dagens modell'!G16</f>
        <v>307427.62111565005</v>
      </c>
      <c r="U16" s="2">
        <f>H16-'Dagens modell'!H16</f>
        <v>-2.7700151549652219E-3</v>
      </c>
      <c r="V16" s="2">
        <f>I16-'Dagens modell'!I16</f>
        <v>-1.0000076144933701E-7</v>
      </c>
      <c r="W16" s="2">
        <f>J16-'Dagens modell'!J16</f>
        <v>51762.214334150311</v>
      </c>
      <c r="X16" s="2">
        <f>K16-'Dagens modell'!K16</f>
        <v>-70378.571358952118</v>
      </c>
      <c r="Y16" s="2">
        <f>L16-'Dagens modell'!L16</f>
        <v>-18616.359794917051</v>
      </c>
      <c r="Z16" s="2">
        <f>M16-'Dagens modell'!M16</f>
        <v>288811.26132073347</v>
      </c>
      <c r="AB16" s="16" t="s">
        <v>87</v>
      </c>
      <c r="AC16" s="9">
        <f t="shared" si="3"/>
        <v>4.2304457712839891</v>
      </c>
      <c r="AD16" s="10">
        <f t="shared" si="4"/>
        <v>1.5219897632777437</v>
      </c>
      <c r="AE16" s="11">
        <f t="shared" si="5"/>
        <v>5.7524355345617328</v>
      </c>
      <c r="AF16" s="4"/>
      <c r="AG16" s="9">
        <f t="shared" si="6"/>
        <v>0.30742762111565003</v>
      </c>
      <c r="AH16" s="10">
        <f t="shared" si="7"/>
        <v>-1.8616359794917051E-2</v>
      </c>
      <c r="AI16" s="17">
        <f t="shared" si="8"/>
        <v>0.28881126132073298</v>
      </c>
      <c r="AK16" s="4">
        <f t="shared" si="9"/>
        <v>0.28881126132073298</v>
      </c>
      <c r="AL16" s="24">
        <f>AK16/'Dagens modell'!M16*1000000</f>
        <v>5.2860747166534446E-2</v>
      </c>
    </row>
    <row r="17" spans="1:38" x14ac:dyDescent="0.25">
      <c r="A17" s="4" t="s">
        <v>28</v>
      </c>
      <c r="B17" s="2">
        <v>0.40813419697092368</v>
      </c>
      <c r="C17" s="2">
        <v>105831.75063780759</v>
      </c>
      <c r="D17" s="2">
        <v>1747230.4375</v>
      </c>
      <c r="E17" s="2">
        <v>0</v>
      </c>
      <c r="F17" s="2">
        <v>0</v>
      </c>
      <c r="G17" s="2">
        <f t="shared" si="0"/>
        <v>1853062.5962720045</v>
      </c>
      <c r="H17" s="2">
        <v>310000.01988345024</v>
      </c>
      <c r="I17" s="2">
        <v>0</v>
      </c>
      <c r="J17" s="2">
        <v>634479.71262527979</v>
      </c>
      <c r="K17" s="2">
        <v>0</v>
      </c>
      <c r="L17" s="2">
        <f t="shared" si="1"/>
        <v>944479.73250873003</v>
      </c>
      <c r="M17" s="2">
        <f t="shared" si="2"/>
        <v>2797542.3287807344</v>
      </c>
      <c r="O17" s="2">
        <f>B17-'Dagens modell'!B17</f>
        <v>-1.4856132990459514E-9</v>
      </c>
      <c r="P17" s="2">
        <f>C17-'Dagens modell'!C17</f>
        <v>21393.364560176953</v>
      </c>
      <c r="Q17" s="2">
        <f>D17-'Dagens modell'!D17</f>
        <v>715472.70032443886</v>
      </c>
      <c r="R17" s="2">
        <f>E17-'Dagens modell'!E17</f>
        <v>0</v>
      </c>
      <c r="S17" s="2">
        <f>F17-'Dagens modell'!F17</f>
        <v>-244715.92156807566</v>
      </c>
      <c r="T17" s="2">
        <f>G17-'Dagens modell'!G17</f>
        <v>492150.14331653854</v>
      </c>
      <c r="U17" s="2">
        <f>H17-'Dagens modell'!H17</f>
        <v>1.9883450237102807E-2</v>
      </c>
      <c r="V17" s="2">
        <f>I17-'Dagens modell'!I17</f>
        <v>-9.9999999999999995E-8</v>
      </c>
      <c r="W17" s="2">
        <f>J17-'Dagens modell'!J17</f>
        <v>33838.918006681604</v>
      </c>
      <c r="X17" s="2">
        <f>K17-'Dagens modell'!K17</f>
        <v>-523.97839177854644</v>
      </c>
      <c r="Y17" s="2">
        <f>L17-'Dagens modell'!L17</f>
        <v>33314.959498253302</v>
      </c>
      <c r="Z17" s="2">
        <f>M17-'Dagens modell'!M17</f>
        <v>525465.10281479172</v>
      </c>
      <c r="AB17" s="16" t="s">
        <v>88</v>
      </c>
      <c r="AC17" s="9">
        <f t="shared" si="3"/>
        <v>1.8530625962720044</v>
      </c>
      <c r="AD17" s="10">
        <f t="shared" si="4"/>
        <v>0.94447973250873007</v>
      </c>
      <c r="AE17" s="11">
        <f t="shared" si="5"/>
        <v>2.7975423287807346</v>
      </c>
      <c r="AF17" s="4"/>
      <c r="AG17" s="9">
        <f t="shared" si="6"/>
        <v>0.49215014331653856</v>
      </c>
      <c r="AH17" s="10">
        <f t="shared" si="7"/>
        <v>3.3314959498253305E-2</v>
      </c>
      <c r="AI17" s="17">
        <f t="shared" si="8"/>
        <v>0.52546510281479186</v>
      </c>
      <c r="AK17" s="4">
        <f t="shared" si="9"/>
        <v>0.52546510281479186</v>
      </c>
      <c r="AL17" s="24">
        <f>AK17/'Dagens modell'!M17*1000000</f>
        <v>0.23127079344382651</v>
      </c>
    </row>
    <row r="18" spans="1:38" x14ac:dyDescent="0.25">
      <c r="A18" s="4" t="s">
        <v>29</v>
      </c>
      <c r="B18" s="2">
        <v>1237367.2673404594</v>
      </c>
      <c r="C18" s="2">
        <v>4601380.4625133732</v>
      </c>
      <c r="D18" s="2">
        <v>5241691.3125</v>
      </c>
      <c r="E18" s="2">
        <v>0</v>
      </c>
      <c r="F18" s="2">
        <v>0</v>
      </c>
      <c r="G18" s="2">
        <f t="shared" si="0"/>
        <v>11080439.042353833</v>
      </c>
      <c r="H18" s="2">
        <v>349999.98380515061</v>
      </c>
      <c r="I18" s="2">
        <v>13506533.636454344</v>
      </c>
      <c r="J18" s="2">
        <v>10971640.912880698</v>
      </c>
      <c r="K18" s="2">
        <v>0</v>
      </c>
      <c r="L18" s="2">
        <f t="shared" si="1"/>
        <v>24828174.53314019</v>
      </c>
      <c r="M18" s="2">
        <f t="shared" si="2"/>
        <v>35908613.575494021</v>
      </c>
      <c r="O18" s="2">
        <f>B18-'Dagens modell'!B18</f>
        <v>-4.5040315017104149E-3</v>
      </c>
      <c r="P18" s="2">
        <f>C18-'Dagens modell'!C18</f>
        <v>930146.28522508452</v>
      </c>
      <c r="Q18" s="2">
        <f>D18-'Dagens modell'!D18</f>
        <v>3623952.7002038239</v>
      </c>
      <c r="R18" s="2">
        <f>E18-'Dagens modell'!E18</f>
        <v>-11797365.528802738</v>
      </c>
      <c r="S18" s="2">
        <f>F18-'Dagens modell'!F18</f>
        <v>-2752751.7163011096</v>
      </c>
      <c r="T18" s="2">
        <f>G18-'Dagens modell'!G18</f>
        <v>-9996018.2641789708</v>
      </c>
      <c r="U18" s="2">
        <f>H18-'Dagens modell'!H18</f>
        <v>-1.6194849391467869E-2</v>
      </c>
      <c r="V18" s="2">
        <f>I18-'Dagens modell'!I18</f>
        <v>-1.0058283805847168E-7</v>
      </c>
      <c r="W18" s="2">
        <f>J18-'Dagens modell'!J18</f>
        <v>585154.18202030286</v>
      </c>
      <c r="X18" s="2">
        <f>K18-'Dagens modell'!K18</f>
        <v>0</v>
      </c>
      <c r="Y18" s="2">
        <f>L18-'Dagens modell'!L18</f>
        <v>585154.16582535207</v>
      </c>
      <c r="Z18" s="2">
        <f>M18-'Dagens modell'!M18</f>
        <v>-9410864.0983536243</v>
      </c>
      <c r="AB18" s="16" t="s">
        <v>89</v>
      </c>
      <c r="AC18" s="9">
        <f t="shared" si="3"/>
        <v>11.080439042353833</v>
      </c>
      <c r="AD18" s="10">
        <f t="shared" si="4"/>
        <v>24.828174533140189</v>
      </c>
      <c r="AE18" s="11">
        <f t="shared" si="5"/>
        <v>35.908613575494023</v>
      </c>
      <c r="AF18" s="4"/>
      <c r="AG18" s="9">
        <f t="shared" si="6"/>
        <v>-9.9960182641789714</v>
      </c>
      <c r="AH18" s="10">
        <f t="shared" si="7"/>
        <v>0.58515416582535207</v>
      </c>
      <c r="AI18" s="17">
        <f t="shared" si="8"/>
        <v>-9.4108640983536187</v>
      </c>
      <c r="AK18" s="4">
        <f t="shared" si="9"/>
        <v>9.4108640983536187</v>
      </c>
      <c r="AL18" s="24">
        <f>AK18/'Dagens modell'!M18*1000000</f>
        <v>0.2076560583085518</v>
      </c>
    </row>
    <row r="19" spans="1:38" x14ac:dyDescent="0.25">
      <c r="A19" s="4" t="s">
        <v>30</v>
      </c>
      <c r="B19" s="2">
        <v>966791.27019129216</v>
      </c>
      <c r="C19" s="2">
        <v>4306892.112912517</v>
      </c>
      <c r="D19" s="2">
        <v>5241691.3125</v>
      </c>
      <c r="E19" s="2">
        <v>0</v>
      </c>
      <c r="F19" s="2">
        <v>0</v>
      </c>
      <c r="G19" s="2">
        <f t="shared" si="0"/>
        <v>10515374.69560381</v>
      </c>
      <c r="H19" s="2">
        <v>459999.99894132838</v>
      </c>
      <c r="I19" s="2">
        <v>412269.63145337795</v>
      </c>
      <c r="J19" s="2">
        <v>3978486.9551827349</v>
      </c>
      <c r="K19" s="2">
        <v>0</v>
      </c>
      <c r="L19" s="2">
        <f t="shared" si="1"/>
        <v>4850756.5855774414</v>
      </c>
      <c r="M19" s="2">
        <f t="shared" si="2"/>
        <v>15366131.281181252</v>
      </c>
      <c r="O19" s="2">
        <f>B19-'Dagens modell'!B19</f>
        <v>-3.5191315691918135E-3</v>
      </c>
      <c r="P19" s="2">
        <f>C19-'Dagens modell'!C19</f>
        <v>870616.92297067866</v>
      </c>
      <c r="Q19" s="2">
        <f>D19-'Dagens modell'!D19</f>
        <v>3623952.7002038239</v>
      </c>
      <c r="R19" s="2">
        <f>E19-'Dagens modell'!E19</f>
        <v>-4571165.8783076154</v>
      </c>
      <c r="S19" s="2">
        <f>F19-'Dagens modell'!F19</f>
        <v>-1121714.9536029145</v>
      </c>
      <c r="T19" s="2">
        <f>G19-'Dagens modell'!G19</f>
        <v>-1198311.2122551575</v>
      </c>
      <c r="U19" s="2">
        <f>H19-'Dagens modell'!H19</f>
        <v>-1.058671623468399E-3</v>
      </c>
      <c r="V19" s="2">
        <f>I19-'Dagens modell'!I19</f>
        <v>-1.0000076144933701E-7</v>
      </c>
      <c r="W19" s="2">
        <f>J19-'Dagens modell'!J19</f>
        <v>212185.97094307933</v>
      </c>
      <c r="X19" s="2">
        <f>K19-'Dagens modell'!K19</f>
        <v>0</v>
      </c>
      <c r="Y19" s="2">
        <f>L19-'Dagens modell'!L19</f>
        <v>212185.96988430806</v>
      </c>
      <c r="Z19" s="2">
        <f>M19-'Dagens modell'!M19</f>
        <v>-986125.24237084948</v>
      </c>
      <c r="AB19" s="16" t="s">
        <v>90</v>
      </c>
      <c r="AC19" s="9">
        <f t="shared" si="3"/>
        <v>10.515374695603811</v>
      </c>
      <c r="AD19" s="10">
        <f t="shared" si="4"/>
        <v>4.8507565855774413</v>
      </c>
      <c r="AE19" s="11">
        <f t="shared" si="5"/>
        <v>15.366131281181252</v>
      </c>
      <c r="AF19" s="4"/>
      <c r="AG19" s="9">
        <f t="shared" si="6"/>
        <v>-1.1983112122551576</v>
      </c>
      <c r="AH19" s="10">
        <f t="shared" si="7"/>
        <v>0.21218596988430805</v>
      </c>
      <c r="AI19" s="17">
        <f t="shared" si="8"/>
        <v>-0.98612524237084953</v>
      </c>
      <c r="AK19" s="4">
        <f t="shared" si="9"/>
        <v>0.98612524237084953</v>
      </c>
      <c r="AL19" s="24">
        <f>AK19/'Dagens modell'!M19*1000000</f>
        <v>6.030514754648917E-2</v>
      </c>
    </row>
    <row r="20" spans="1:38" x14ac:dyDescent="0.25">
      <c r="A20" s="4" t="s">
        <v>31</v>
      </c>
      <c r="B20" s="2">
        <v>668738.71868822479</v>
      </c>
      <c r="C20" s="2">
        <v>809842.96140235371</v>
      </c>
      <c r="D20" s="2">
        <v>5241691.3125</v>
      </c>
      <c r="E20" s="2">
        <v>0</v>
      </c>
      <c r="F20" s="2">
        <v>0</v>
      </c>
      <c r="G20" s="2">
        <f t="shared" si="0"/>
        <v>6720272.9925905783</v>
      </c>
      <c r="H20" s="2">
        <v>399999.99117986049</v>
      </c>
      <c r="I20" s="2">
        <v>705554.25015471433</v>
      </c>
      <c r="J20" s="2">
        <v>2859955.2065427029</v>
      </c>
      <c r="K20" s="2">
        <v>0</v>
      </c>
      <c r="L20" s="2">
        <f t="shared" si="1"/>
        <v>3965509.4478772776</v>
      </c>
      <c r="M20" s="2">
        <f t="shared" si="2"/>
        <v>10685782.440467857</v>
      </c>
      <c r="O20" s="2">
        <f>B20-'Dagens modell'!B20</f>
        <v>-2.4342166725546122E-3</v>
      </c>
      <c r="P20" s="2">
        <f>C20-'Dagens modell'!C20</f>
        <v>163705.74619961495</v>
      </c>
      <c r="Q20" s="2">
        <f>D20-'Dagens modell'!D20</f>
        <v>4163198.9043025495</v>
      </c>
      <c r="R20" s="2">
        <f>E20-'Dagens modell'!E20</f>
        <v>-4750508.1819467591</v>
      </c>
      <c r="S20" s="2">
        <f>F20-'Dagens modell'!F20</f>
        <v>-927325.75819485693</v>
      </c>
      <c r="T20" s="2">
        <f>G20-'Dagens modell'!G20</f>
        <v>-1350929.2920736689</v>
      </c>
      <c r="U20" s="2">
        <f>H20-'Dagens modell'!H20</f>
        <v>-8.8201395119540393E-3</v>
      </c>
      <c r="V20" s="2">
        <f>I20-'Dagens modell'!I20</f>
        <v>-1.0000076144933701E-7</v>
      </c>
      <c r="W20" s="2">
        <f>J20-'Dagens modell'!J20</f>
        <v>152530.94434894435</v>
      </c>
      <c r="X20" s="2">
        <f>K20-'Dagens modell'!K20</f>
        <v>-1671601.3810156875</v>
      </c>
      <c r="Y20" s="2">
        <f>L20-'Dagens modell'!L20</f>
        <v>-1519070.4454869824</v>
      </c>
      <c r="Z20" s="2">
        <f>M20-'Dagens modell'!M20</f>
        <v>-2869999.7375606503</v>
      </c>
      <c r="AB20" s="16" t="s">
        <v>91</v>
      </c>
      <c r="AC20" s="9">
        <f t="shared" si="3"/>
        <v>6.7202729925905782</v>
      </c>
      <c r="AD20" s="10">
        <f t="shared" si="4"/>
        <v>3.9655094478772774</v>
      </c>
      <c r="AE20" s="11">
        <f t="shared" si="5"/>
        <v>10.685782440467856</v>
      </c>
      <c r="AF20" s="4"/>
      <c r="AG20" s="9">
        <f t="shared" si="6"/>
        <v>-1.3509292920736689</v>
      </c>
      <c r="AH20" s="10">
        <f t="shared" si="7"/>
        <v>-1.5190704454869823</v>
      </c>
      <c r="AI20" s="17">
        <f t="shared" si="8"/>
        <v>-2.8699997375606512</v>
      </c>
      <c r="AK20" s="4">
        <f t="shared" si="9"/>
        <v>2.8699997375606512</v>
      </c>
      <c r="AL20" s="24">
        <f>AK20/'Dagens modell'!M20*1000000</f>
        <v>0.21171775260688433</v>
      </c>
    </row>
    <row r="21" spans="1:38" x14ac:dyDescent="0.25">
      <c r="A21" s="4" t="s">
        <v>32</v>
      </c>
      <c r="B21" s="2">
        <v>598133.28471370449</v>
      </c>
      <c r="C21" s="2">
        <v>1872761.8482429429</v>
      </c>
      <c r="D21" s="2">
        <v>5241691.3125</v>
      </c>
      <c r="E21" s="2">
        <v>0</v>
      </c>
      <c r="F21" s="2">
        <v>0</v>
      </c>
      <c r="G21" s="2">
        <f t="shared" si="0"/>
        <v>7712586.4454566473</v>
      </c>
      <c r="H21" s="2">
        <v>420000.01026806101</v>
      </c>
      <c r="I21" s="2">
        <v>2196409.5844729035</v>
      </c>
      <c r="J21" s="2">
        <v>5213281.8090515956</v>
      </c>
      <c r="K21" s="2">
        <v>0</v>
      </c>
      <c r="L21" s="2">
        <f t="shared" si="1"/>
        <v>7829691.4037925601</v>
      </c>
      <c r="M21" s="2">
        <f t="shared" si="2"/>
        <v>15542277.849249206</v>
      </c>
      <c r="O21" s="2">
        <f>B21-'Dagens modell'!B21</f>
        <v>-2.1772121544927359E-3</v>
      </c>
      <c r="P21" s="2">
        <f>C21-'Dagens modell'!C21</f>
        <v>378569.53808660945</v>
      </c>
      <c r="Q21" s="2">
        <f>D21-'Dagens modell'!D21</f>
        <v>2545460.2920063734</v>
      </c>
      <c r="R21" s="2">
        <f>E21-'Dagens modell'!E21</f>
        <v>-5189795.8538788212</v>
      </c>
      <c r="S21" s="2">
        <f>F21-'Dagens modell'!F21</f>
        <v>-1148033.8914117008</v>
      </c>
      <c r="T21" s="2">
        <f>G21-'Dagens modell'!G21</f>
        <v>-3413799.9173747534</v>
      </c>
      <c r="U21" s="2">
        <f>H21-'Dagens modell'!H21</f>
        <v>1.0268061014357954E-2</v>
      </c>
      <c r="V21" s="2">
        <f>I21-'Dagens modell'!I21</f>
        <v>-1.0011717677116394E-7</v>
      </c>
      <c r="W21" s="2">
        <f>J21-'Dagens modell'!J21</f>
        <v>278041.69648275152</v>
      </c>
      <c r="X21" s="2">
        <f>K21-'Dagens modell'!K21</f>
        <v>-63153.185114422624</v>
      </c>
      <c r="Y21" s="2">
        <f>L21-'Dagens modell'!L21</f>
        <v>214888.52163628954</v>
      </c>
      <c r="Z21" s="2">
        <f>M21-'Dagens modell'!M21</f>
        <v>-3198911.3957384638</v>
      </c>
      <c r="AB21" s="16" t="s">
        <v>92</v>
      </c>
      <c r="AC21" s="9">
        <f t="shared" si="3"/>
        <v>7.7125864454566475</v>
      </c>
      <c r="AD21" s="10">
        <f t="shared" si="4"/>
        <v>7.8296914037925598</v>
      </c>
      <c r="AE21" s="11">
        <f t="shared" si="5"/>
        <v>15.542277849249206</v>
      </c>
      <c r="AF21" s="4"/>
      <c r="AG21" s="9">
        <f t="shared" si="6"/>
        <v>-3.4137999173747535</v>
      </c>
      <c r="AH21" s="10">
        <f t="shared" si="7"/>
        <v>0.21488852163628955</v>
      </c>
      <c r="AI21" s="17">
        <f t="shared" si="8"/>
        <v>-3.1989113957384641</v>
      </c>
      <c r="AK21" s="4">
        <f t="shared" si="9"/>
        <v>3.1989113957384641</v>
      </c>
      <c r="AL21" s="24">
        <f>AK21/'Dagens modell'!M21*1000000</f>
        <v>0.17068881563073768</v>
      </c>
    </row>
    <row r="22" spans="1:38" x14ac:dyDescent="0.25">
      <c r="A22" s="4" t="s">
        <v>33</v>
      </c>
      <c r="B22" s="2">
        <v>139217.51004003835</v>
      </c>
      <c r="C22" s="2">
        <v>243873.16451320882</v>
      </c>
      <c r="D22" s="2">
        <v>3494460.875</v>
      </c>
      <c r="E22" s="2">
        <v>0</v>
      </c>
      <c r="F22" s="2">
        <v>0</v>
      </c>
      <c r="G22" s="2">
        <f t="shared" si="0"/>
        <v>3877551.5495532472</v>
      </c>
      <c r="H22" s="2">
        <v>349999.99939937529</v>
      </c>
      <c r="I22" s="2">
        <v>136136.44580171994</v>
      </c>
      <c r="J22" s="2">
        <v>671946.45098986244</v>
      </c>
      <c r="K22" s="2">
        <v>0</v>
      </c>
      <c r="L22" s="2">
        <f t="shared" si="1"/>
        <v>1158082.8961909576</v>
      </c>
      <c r="M22" s="2">
        <f t="shared" si="2"/>
        <v>5035634.4457442053</v>
      </c>
      <c r="O22" s="2">
        <f>B22-'Dagens modell'!B22</f>
        <v>-5.0675336387939751E-4</v>
      </c>
      <c r="P22" s="2">
        <f>C22-'Dagens modell'!C22</f>
        <v>49297.753116929525</v>
      </c>
      <c r="Q22" s="2">
        <f>D22-'Dagens modell'!D22</f>
        <v>1876722.2627038241</v>
      </c>
      <c r="R22" s="2">
        <f>E22-'Dagens modell'!E22</f>
        <v>-842181.16827047081</v>
      </c>
      <c r="S22" s="2">
        <f>F22-'Dagens modell'!F22</f>
        <v>-329807.18373701954</v>
      </c>
      <c r="T22" s="2">
        <f>G22-'Dagens modell'!G22</f>
        <v>754031.66330650961</v>
      </c>
      <c r="U22" s="2">
        <f>H22-'Dagens modell'!H22</f>
        <v>-6.0062471311539412E-4</v>
      </c>
      <c r="V22" s="2">
        <f>I22-'Dagens modell'!I22</f>
        <v>-1.0000076144933701E-7</v>
      </c>
      <c r="W22" s="2">
        <f>J22-'Dagens modell'!J22</f>
        <v>35837.14405279269</v>
      </c>
      <c r="X22" s="2">
        <f>K22-'Dagens modell'!K22</f>
        <v>-25123.384995302513</v>
      </c>
      <c r="Y22" s="2">
        <f>L22-'Dagens modell'!L22</f>
        <v>10713.758456765441</v>
      </c>
      <c r="Z22" s="2">
        <f>M22-'Dagens modell'!M22</f>
        <v>764745.42176327575</v>
      </c>
      <c r="AB22" s="16" t="s">
        <v>93</v>
      </c>
      <c r="AC22" s="9">
        <f t="shared" si="3"/>
        <v>3.8775515495532473</v>
      </c>
      <c r="AD22" s="10">
        <f t="shared" si="4"/>
        <v>1.1580828961909577</v>
      </c>
      <c r="AE22" s="11">
        <f t="shared" si="5"/>
        <v>5.035634445744205</v>
      </c>
      <c r="AF22" s="4"/>
      <c r="AG22" s="9">
        <f t="shared" si="6"/>
        <v>0.75403166330650961</v>
      </c>
      <c r="AH22" s="10">
        <f t="shared" si="7"/>
        <v>1.0713758456765442E-2</v>
      </c>
      <c r="AI22" s="17">
        <f t="shared" si="8"/>
        <v>0.76474542176327509</v>
      </c>
      <c r="AK22" s="4">
        <f t="shared" si="9"/>
        <v>0.76474542176327509</v>
      </c>
      <c r="AL22" s="24">
        <f>AK22/'Dagens modell'!M22*1000000</f>
        <v>0.17906000775699152</v>
      </c>
    </row>
    <row r="23" spans="1:38" x14ac:dyDescent="0.25">
      <c r="A23" s="4" t="s">
        <v>34</v>
      </c>
      <c r="B23" s="2">
        <v>1005146.2887316509</v>
      </c>
      <c r="C23" s="2">
        <v>3418825.6836474366</v>
      </c>
      <c r="D23" s="2">
        <v>5241691.3125</v>
      </c>
      <c r="E23" s="2">
        <v>0</v>
      </c>
      <c r="F23" s="2">
        <v>0</v>
      </c>
      <c r="G23" s="2">
        <f t="shared" si="0"/>
        <v>9665663.2848790884</v>
      </c>
      <c r="H23" s="2">
        <v>429999.9950605944</v>
      </c>
      <c r="I23" s="2">
        <v>3161483.0965274503</v>
      </c>
      <c r="J23" s="2">
        <v>6925837.6945981067</v>
      </c>
      <c r="K23" s="2">
        <v>0</v>
      </c>
      <c r="L23" s="2">
        <f t="shared" si="1"/>
        <v>10517320.786186151</v>
      </c>
      <c r="M23" s="2">
        <f t="shared" si="2"/>
        <v>20182984.07106524</v>
      </c>
      <c r="O23" s="2">
        <f>B23-'Dagens modell'!B23</f>
        <v>-3.6587442737072706E-3</v>
      </c>
      <c r="P23" s="2">
        <f>C23-'Dagens modell'!C23</f>
        <v>691098.68992223823</v>
      </c>
      <c r="Q23" s="2">
        <f>D23-'Dagens modell'!D23</f>
        <v>3623952.7002038239</v>
      </c>
      <c r="R23" s="2">
        <f>E23-'Dagens modell'!E23</f>
        <v>-7354111.6814953843</v>
      </c>
      <c r="S23" s="2">
        <f>F23-'Dagens modell'!F23</f>
        <v>-1822716.569998092</v>
      </c>
      <c r="T23" s="2">
        <f>G23-'Dagens modell'!G23</f>
        <v>-4861776.8650261573</v>
      </c>
      <c r="U23" s="2">
        <f>H23-'Dagens modell'!H23</f>
        <v>-4.9394055968150496E-3</v>
      </c>
      <c r="V23" s="2">
        <f>I23-'Dagens modell'!I23</f>
        <v>-1.0011717677116394E-7</v>
      </c>
      <c r="W23" s="2">
        <f>J23-'Dagens modell'!J23</f>
        <v>369378.01037856564</v>
      </c>
      <c r="X23" s="2">
        <f>K23-'Dagens modell'!K23</f>
        <v>0</v>
      </c>
      <c r="Y23" s="2">
        <f>L23-'Dagens modell'!L23</f>
        <v>369378.00543905981</v>
      </c>
      <c r="Z23" s="2">
        <f>M23-'Dagens modell'!M23</f>
        <v>-4492398.8595870957</v>
      </c>
      <c r="AB23" s="16" t="s">
        <v>94</v>
      </c>
      <c r="AC23" s="9">
        <f t="shared" si="3"/>
        <v>9.6656632848790878</v>
      </c>
      <c r="AD23" s="10">
        <f t="shared" si="4"/>
        <v>10.517320786186151</v>
      </c>
      <c r="AE23" s="11">
        <f t="shared" si="5"/>
        <v>20.182984071065238</v>
      </c>
      <c r="AF23" s="4"/>
      <c r="AG23" s="9">
        <f t="shared" si="6"/>
        <v>-4.8617768650261572</v>
      </c>
      <c r="AH23" s="10">
        <f t="shared" si="7"/>
        <v>0.3693780054390598</v>
      </c>
      <c r="AI23" s="17">
        <f t="shared" si="8"/>
        <v>-4.4923988595870972</v>
      </c>
      <c r="AK23" s="4">
        <f t="shared" si="9"/>
        <v>4.4923988595870972</v>
      </c>
      <c r="AL23" s="24">
        <f>AK23/'Dagens modell'!M23*1000000</f>
        <v>0.18205994501534298</v>
      </c>
    </row>
    <row r="24" spans="1:38" x14ac:dyDescent="0.25">
      <c r="A24" s="4" t="s">
        <v>35</v>
      </c>
      <c r="B24" s="2">
        <v>605515.61542688939</v>
      </c>
      <c r="C24" s="2">
        <v>529158.7531890379</v>
      </c>
      <c r="D24" s="2">
        <v>5241691.3125</v>
      </c>
      <c r="E24" s="2">
        <v>0</v>
      </c>
      <c r="F24" s="2">
        <v>0</v>
      </c>
      <c r="G24" s="2">
        <f t="shared" si="0"/>
        <v>6376365.6811159272</v>
      </c>
      <c r="H24" s="2">
        <v>320000.00467598363</v>
      </c>
      <c r="I24" s="2">
        <v>498173.39014663844</v>
      </c>
      <c r="J24" s="2">
        <v>2080083.9965562166</v>
      </c>
      <c r="K24" s="2">
        <v>0</v>
      </c>
      <c r="L24" s="2">
        <f t="shared" si="1"/>
        <v>2898257.3913788386</v>
      </c>
      <c r="M24" s="2">
        <f t="shared" si="2"/>
        <v>9274623.0724947657</v>
      </c>
      <c r="O24" s="2">
        <f>B24-'Dagens modell'!B24</f>
        <v>-2.2040839539840817E-3</v>
      </c>
      <c r="P24" s="2">
        <f>C24-'Dagens modell'!C24</f>
        <v>106966.82280088472</v>
      </c>
      <c r="Q24" s="2">
        <f>D24-'Dagens modell'!D24</f>
        <v>4163198.9043025495</v>
      </c>
      <c r="R24" s="2">
        <f>E24-'Dagens modell'!E24</f>
        <v>-2175633.285560424</v>
      </c>
      <c r="S24" s="2">
        <f>F24-'Dagens modell'!F24</f>
        <v>-577972.06434268737</v>
      </c>
      <c r="T24" s="2">
        <f>G24-'Dagens modell'!G24</f>
        <v>1516560.3749962393</v>
      </c>
      <c r="U24" s="2">
        <f>H24-'Dagens modell'!H24</f>
        <v>4.6759836259298027E-3</v>
      </c>
      <c r="V24" s="2">
        <f>I24-'Dagens modell'!I24</f>
        <v>-1.0000076144933701E-7</v>
      </c>
      <c r="W24" s="2">
        <f>J24-'Dagens modell'!J24</f>
        <v>110937.81314966478</v>
      </c>
      <c r="X24" s="2">
        <f>K24-'Dagens modell'!K24</f>
        <v>-261934.04026935832</v>
      </c>
      <c r="Y24" s="2">
        <f>L24-'Dagens modell'!L24</f>
        <v>-150996.22244380973</v>
      </c>
      <c r="Z24" s="2">
        <f>M24-'Dagens modell'!M24</f>
        <v>1365564.1525524296</v>
      </c>
      <c r="AB24" s="16" t="s">
        <v>95</v>
      </c>
      <c r="AC24" s="9">
        <f t="shared" si="3"/>
        <v>6.3763656811159271</v>
      </c>
      <c r="AD24" s="10">
        <f t="shared" si="4"/>
        <v>2.8982573913788388</v>
      </c>
      <c r="AE24" s="11">
        <f t="shared" si="5"/>
        <v>9.2746230724947658</v>
      </c>
      <c r="AF24" s="4"/>
      <c r="AG24" s="9">
        <f t="shared" si="6"/>
        <v>1.5165603749962393</v>
      </c>
      <c r="AH24" s="10">
        <f t="shared" si="7"/>
        <v>-0.15099622244380972</v>
      </c>
      <c r="AI24" s="17">
        <f t="shared" si="8"/>
        <v>1.3655641525524296</v>
      </c>
      <c r="AK24" s="4">
        <f t="shared" si="9"/>
        <v>1.3655641525524296</v>
      </c>
      <c r="AL24" s="24">
        <f>AK24/'Dagens modell'!M24*1000000</f>
        <v>0.17265823486397616</v>
      </c>
    </row>
    <row r="25" spans="1:38" x14ac:dyDescent="0.25">
      <c r="A25" s="4" t="s">
        <v>36</v>
      </c>
      <c r="B25" s="2">
        <v>329844.45828174066</v>
      </c>
      <c r="C25" s="2">
        <v>303691.11052588263</v>
      </c>
      <c r="D25" s="2">
        <v>3494460.875</v>
      </c>
      <c r="E25" s="2">
        <v>0</v>
      </c>
      <c r="F25" s="2">
        <v>0</v>
      </c>
      <c r="G25" s="2">
        <f t="shared" si="0"/>
        <v>4127996.4438076233</v>
      </c>
      <c r="H25" s="2">
        <v>329999.99590539938</v>
      </c>
      <c r="I25" s="2">
        <v>129637.46974585892</v>
      </c>
      <c r="J25" s="2">
        <v>1092223.1672051512</v>
      </c>
      <c r="K25" s="2">
        <v>0</v>
      </c>
      <c r="L25" s="2">
        <f t="shared" si="1"/>
        <v>1551860.6328564095</v>
      </c>
      <c r="M25" s="2">
        <f t="shared" si="2"/>
        <v>5679857.0766640324</v>
      </c>
      <c r="O25" s="2">
        <f>B25-'Dagens modell'!B25</f>
        <v>-1.2006376637145877E-3</v>
      </c>
      <c r="P25" s="2">
        <f>C25-'Dagens modell'!C25</f>
        <v>61389.654824855563</v>
      </c>
      <c r="Q25" s="2">
        <f>D25-'Dagens modell'!D25</f>
        <v>2415968.4668025495</v>
      </c>
      <c r="R25" s="2">
        <f>E25-'Dagens modell'!E25</f>
        <v>-875618.86813994963</v>
      </c>
      <c r="S25" s="2">
        <f>F25-'Dagens modell'!F25</f>
        <v>-320987.85669157241</v>
      </c>
      <c r="T25" s="2">
        <f>G25-'Dagens modell'!G25</f>
        <v>1280751.3955952455</v>
      </c>
      <c r="U25" s="2">
        <f>H25-'Dagens modell'!H25</f>
        <v>-4.0946006192825735E-3</v>
      </c>
      <c r="V25" s="2">
        <f>I25-'Dagens modell'!I25</f>
        <v>-1.0000076144933701E-7</v>
      </c>
      <c r="W25" s="2">
        <f>J25-'Dagens modell'!J25</f>
        <v>58251.902250941261</v>
      </c>
      <c r="X25" s="2">
        <f>K25-'Dagens modell'!K25</f>
        <v>0</v>
      </c>
      <c r="Y25" s="2">
        <f>L25-'Dagens modell'!L25</f>
        <v>58251.898156240582</v>
      </c>
      <c r="Z25" s="2">
        <f>M25-'Dagens modell'!M25</f>
        <v>1339003.2937514856</v>
      </c>
      <c r="AB25" s="16" t="s">
        <v>96</v>
      </c>
      <c r="AC25" s="9">
        <f t="shared" si="3"/>
        <v>4.1279964438076231</v>
      </c>
      <c r="AD25" s="10">
        <f t="shared" si="4"/>
        <v>1.5518606328564095</v>
      </c>
      <c r="AE25" s="11">
        <f t="shared" si="5"/>
        <v>5.6798570766640326</v>
      </c>
      <c r="AF25" s="4"/>
      <c r="AG25" s="9">
        <f t="shared" si="6"/>
        <v>1.2807513955952454</v>
      </c>
      <c r="AH25" s="10">
        <f t="shared" si="7"/>
        <v>5.8251898156240579E-2</v>
      </c>
      <c r="AI25" s="17">
        <f t="shared" si="8"/>
        <v>1.339003293751486</v>
      </c>
      <c r="AK25" s="4">
        <f t="shared" si="9"/>
        <v>1.339003293751486</v>
      </c>
      <c r="AL25" s="24">
        <f>AK25/'Dagens modell'!M25*1000000</f>
        <v>0.3084654219458795</v>
      </c>
    </row>
    <row r="26" spans="1:38" x14ac:dyDescent="0.25">
      <c r="A26" s="4" t="s">
        <v>37</v>
      </c>
      <c r="B26" s="2">
        <v>403497.16929650126</v>
      </c>
      <c r="C26" s="2">
        <v>579773.93827668508</v>
      </c>
      <c r="D26" s="2">
        <v>5241691.3125</v>
      </c>
      <c r="E26" s="2">
        <v>0</v>
      </c>
      <c r="F26" s="2">
        <v>0</v>
      </c>
      <c r="G26" s="2">
        <f t="shared" si="0"/>
        <v>6224962.420073186</v>
      </c>
      <c r="H26" s="2">
        <v>300000.00118200772</v>
      </c>
      <c r="I26" s="2">
        <v>639000.82618416776</v>
      </c>
      <c r="J26" s="2">
        <v>1370796.8519398479</v>
      </c>
      <c r="K26" s="2">
        <v>0</v>
      </c>
      <c r="L26" s="2">
        <f t="shared" si="1"/>
        <v>2309797.6793060233</v>
      </c>
      <c r="M26" s="2">
        <f t="shared" si="2"/>
        <v>8534760.0993792098</v>
      </c>
      <c r="O26" s="2">
        <f>B26-'Dagens modell'!B26</f>
        <v>-1.468734466470778E-3</v>
      </c>
      <c r="P26" s="2">
        <f>C26-'Dagens modell'!C26</f>
        <v>117198.43193836068</v>
      </c>
      <c r="Q26" s="2">
        <f>D26-'Dagens modell'!D26</f>
        <v>4163198.9043025495</v>
      </c>
      <c r="R26" s="2">
        <f>E26-'Dagens modell'!E26</f>
        <v>-2125088.6942999982</v>
      </c>
      <c r="S26" s="2">
        <f>F26-'Dagens modell'!F26</f>
        <v>-461449.10741807596</v>
      </c>
      <c r="T26" s="2">
        <f>G26-'Dagens modell'!G26</f>
        <v>1693859.5330541013</v>
      </c>
      <c r="U26" s="2">
        <f>H26-'Dagens modell'!H26</f>
        <v>1.1820077197626233E-3</v>
      </c>
      <c r="V26" s="2">
        <f>I26-'Dagens modell'!I26</f>
        <v>-1.0000076144933701E-7</v>
      </c>
      <c r="W26" s="2">
        <f>J26-'Dagens modell'!J26</f>
        <v>73109.165436791955</v>
      </c>
      <c r="X26" s="2">
        <f>K26-'Dagens modell'!K26</f>
        <v>-77797.002274139842</v>
      </c>
      <c r="Y26" s="2">
        <f>L26-'Dagens modell'!L26</f>
        <v>-4687.8356554401107</v>
      </c>
      <c r="Z26" s="2">
        <f>M26-'Dagens modell'!M26</f>
        <v>1689171.6973986616</v>
      </c>
      <c r="AB26" s="16" t="s">
        <v>97</v>
      </c>
      <c r="AC26" s="9">
        <f t="shared" si="3"/>
        <v>6.2249624200731857</v>
      </c>
      <c r="AD26" s="10">
        <f t="shared" si="4"/>
        <v>2.3097976793060231</v>
      </c>
      <c r="AE26" s="11">
        <f t="shared" si="5"/>
        <v>8.5347600993792092</v>
      </c>
      <c r="AF26" s="4"/>
      <c r="AG26" s="9">
        <f t="shared" si="6"/>
        <v>1.6938595330541013</v>
      </c>
      <c r="AH26" s="10">
        <f t="shared" si="7"/>
        <v>-4.6878356554401106E-3</v>
      </c>
      <c r="AI26" s="17">
        <f t="shared" si="8"/>
        <v>1.6891716973986612</v>
      </c>
      <c r="AK26" s="4">
        <f t="shared" si="9"/>
        <v>1.6891716973986612</v>
      </c>
      <c r="AL26" s="24">
        <f>AK26/'Dagens modell'!M26*1000000</f>
        <v>0.24675332465357608</v>
      </c>
    </row>
    <row r="27" spans="1:38" x14ac:dyDescent="0.25">
      <c r="A27" s="4" t="s">
        <v>38</v>
      </c>
      <c r="B27" s="2">
        <v>239289.73794910731</v>
      </c>
      <c r="C27" s="2">
        <v>1122736.832853263</v>
      </c>
      <c r="D27" s="2">
        <v>5241691.3125</v>
      </c>
      <c r="E27" s="2">
        <v>0</v>
      </c>
      <c r="F27" s="2">
        <v>0</v>
      </c>
      <c r="G27" s="2">
        <f t="shared" si="0"/>
        <v>6603717.8833023701</v>
      </c>
      <c r="H27" s="2">
        <v>159999.99775932069</v>
      </c>
      <c r="I27" s="2">
        <v>230396.03085251598</v>
      </c>
      <c r="J27" s="2">
        <v>867312.5127634618</v>
      </c>
      <c r="K27" s="2">
        <v>0</v>
      </c>
      <c r="L27" s="2">
        <f t="shared" si="1"/>
        <v>1257708.5413752985</v>
      </c>
      <c r="M27" s="2">
        <f t="shared" si="2"/>
        <v>7861426.4246776681</v>
      </c>
      <c r="O27" s="2">
        <f>B27-'Dagens modell'!B27</f>
        <v>-8.7101745884865522E-4</v>
      </c>
      <c r="P27" s="2">
        <f>C27-'Dagens modell'!C27</f>
        <v>226955.69359492057</v>
      </c>
      <c r="Q27" s="2">
        <f>D27-'Dagens modell'!D27</f>
        <v>2006214.0879076486</v>
      </c>
      <c r="R27" s="2">
        <f>E27-'Dagens modell'!E27</f>
        <v>-1711111.0554867245</v>
      </c>
      <c r="S27" s="2">
        <f>F27-'Dagens modell'!F27</f>
        <v>-503177.55012598669</v>
      </c>
      <c r="T27" s="2">
        <f>G27-'Dagens modell'!G27</f>
        <v>18881.175018840469</v>
      </c>
      <c r="U27" s="2">
        <f>H27-'Dagens modell'!H27</f>
        <v>-2.2406793141271919E-3</v>
      </c>
      <c r="V27" s="2">
        <f>I27-'Dagens modell'!I27</f>
        <v>-1.0000076144933701E-7</v>
      </c>
      <c r="W27" s="2">
        <f>J27-'Dagens modell'!J27</f>
        <v>46256.667347384617</v>
      </c>
      <c r="X27" s="2">
        <f>K27-'Dagens modell'!K27</f>
        <v>-25123.384995296998</v>
      </c>
      <c r="Y27" s="2">
        <f>L27-'Dagens modell'!L27</f>
        <v>21133.28011130821</v>
      </c>
      <c r="Z27" s="2">
        <f>M27-'Dagens modell'!M27</f>
        <v>40014.455130148679</v>
      </c>
      <c r="AB27" s="16" t="s">
        <v>98</v>
      </c>
      <c r="AC27" s="9">
        <f t="shared" si="3"/>
        <v>6.6037178833023704</v>
      </c>
      <c r="AD27" s="10">
        <f t="shared" si="4"/>
        <v>1.2577085413752984</v>
      </c>
      <c r="AE27" s="11">
        <f t="shared" si="5"/>
        <v>7.8614264246776688</v>
      </c>
      <c r="AF27" s="4"/>
      <c r="AG27" s="9">
        <f t="shared" si="6"/>
        <v>1.8881175018840471E-2</v>
      </c>
      <c r="AH27" s="10">
        <f t="shared" si="7"/>
        <v>2.113328011130821E-2</v>
      </c>
      <c r="AI27" s="17">
        <f t="shared" si="8"/>
        <v>4.0014455130148681E-2</v>
      </c>
      <c r="AK27" s="4">
        <f t="shared" si="9"/>
        <v>4.0014455130148681E-2</v>
      </c>
      <c r="AL27" s="24">
        <f>AK27/'Dagens modell'!M27*1000000</f>
        <v>5.1160142549636824E-3</v>
      </c>
    </row>
    <row r="28" spans="1:38" x14ac:dyDescent="0.25">
      <c r="A28" s="4" t="s">
        <v>39</v>
      </c>
      <c r="B28" s="2">
        <v>544583.07896958222</v>
      </c>
      <c r="C28" s="2">
        <v>1513854.1721668998</v>
      </c>
      <c r="D28" s="2">
        <v>5241691.3125</v>
      </c>
      <c r="E28" s="2">
        <v>0</v>
      </c>
      <c r="F28" s="2">
        <v>0</v>
      </c>
      <c r="G28" s="2">
        <f t="shared" si="0"/>
        <v>7300128.5636364818</v>
      </c>
      <c r="H28" s="2">
        <v>329999.99862585921</v>
      </c>
      <c r="I28" s="2">
        <v>643691.81641997723</v>
      </c>
      <c r="J28" s="2">
        <v>1866688.0730893547</v>
      </c>
      <c r="K28" s="2">
        <v>0</v>
      </c>
      <c r="L28" s="2">
        <f t="shared" si="1"/>
        <v>2840379.8881351911</v>
      </c>
      <c r="M28" s="2">
        <f t="shared" si="2"/>
        <v>10140508.451771673</v>
      </c>
      <c r="O28" s="2">
        <f>B28-'Dagens modell'!B28</f>
        <v>-1.9822887843474746E-3</v>
      </c>
      <c r="P28" s="2">
        <f>C28-'Dagens modell'!C28</f>
        <v>306018.12783905282</v>
      </c>
      <c r="Q28" s="2">
        <f>D28-'Dagens modell'!D28</f>
        <v>4163198.9043025495</v>
      </c>
      <c r="R28" s="2">
        <f>E28-'Dagens modell'!E28</f>
        <v>-2246711.1277353694</v>
      </c>
      <c r="S28" s="2">
        <f>F28-'Dagens modell'!F28</f>
        <v>-571295.32879472873</v>
      </c>
      <c r="T28" s="2">
        <f>G28-'Dagens modell'!G28</f>
        <v>1651210.5736292154</v>
      </c>
      <c r="U28" s="2">
        <f>H28-'Dagens modell'!H28</f>
        <v>-1.3741407892666757E-3</v>
      </c>
      <c r="V28" s="2">
        <f>I28-'Dagens modell'!I28</f>
        <v>-1.0000076144933701E-7</v>
      </c>
      <c r="W28" s="2">
        <f>J28-'Dagens modell'!J28</f>
        <v>99556.69723143219</v>
      </c>
      <c r="X28" s="2">
        <f>K28-'Dagens modell'!K28</f>
        <v>-4412.4496149763636</v>
      </c>
      <c r="Y28" s="2">
        <f>L28-'Dagens modell'!L28</f>
        <v>95144.246242214926</v>
      </c>
      <c r="Z28" s="2">
        <f>M28-'Dagens modell'!M28</f>
        <v>1746354.8198714294</v>
      </c>
      <c r="AB28" s="16" t="s">
        <v>99</v>
      </c>
      <c r="AC28" s="9">
        <f t="shared" si="3"/>
        <v>7.3001285636364814</v>
      </c>
      <c r="AD28" s="10">
        <f t="shared" si="4"/>
        <v>2.8403798881351912</v>
      </c>
      <c r="AE28" s="11">
        <f t="shared" si="5"/>
        <v>10.140508451771673</v>
      </c>
      <c r="AF28" s="4"/>
      <c r="AG28" s="9">
        <f t="shared" si="6"/>
        <v>1.6512105736292153</v>
      </c>
      <c r="AH28" s="10">
        <f t="shared" si="7"/>
        <v>9.514424624221493E-2</v>
      </c>
      <c r="AI28" s="17">
        <f t="shared" si="8"/>
        <v>1.7463548198714303</v>
      </c>
      <c r="AK28" s="4">
        <f t="shared" si="9"/>
        <v>1.7463548198714303</v>
      </c>
      <c r="AL28" s="24">
        <f>AK28/'Dagens modell'!M28*1000000</f>
        <v>0.20804418127811841</v>
      </c>
    </row>
    <row r="29" spans="1:38" x14ac:dyDescent="0.25">
      <c r="A29" s="4" t="s">
        <v>40</v>
      </c>
      <c r="B29" s="2">
        <v>383619.11209554551</v>
      </c>
      <c r="C29" s="2">
        <v>234670.40358818206</v>
      </c>
      <c r="D29" s="2">
        <v>3494460.875</v>
      </c>
      <c r="E29" s="2">
        <v>0</v>
      </c>
      <c r="F29" s="2">
        <v>0</v>
      </c>
      <c r="G29" s="2">
        <f t="shared" si="0"/>
        <v>4112750.3906837273</v>
      </c>
      <c r="H29" s="2">
        <v>310000.01072610798</v>
      </c>
      <c r="I29" s="2">
        <v>60640.821694161677</v>
      </c>
      <c r="J29" s="2">
        <v>686627.40028656169</v>
      </c>
      <c r="K29" s="2">
        <v>0</v>
      </c>
      <c r="L29" s="2">
        <f t="shared" si="1"/>
        <v>1057268.2327068313</v>
      </c>
      <c r="M29" s="2">
        <f t="shared" si="2"/>
        <v>5170018.6233905591</v>
      </c>
      <c r="O29" s="2">
        <f>B29-'Dagens modell'!B29</f>
        <v>-1.3963780947960913E-3</v>
      </c>
      <c r="P29" s="2">
        <f>C29-'Dagens modell'!C29</f>
        <v>47437.460546479328</v>
      </c>
      <c r="Q29" s="2">
        <f>D29-'Dagens modell'!D29</f>
        <v>2415968.4668025495</v>
      </c>
      <c r="R29" s="2">
        <f>E29-'Dagens modell'!E29</f>
        <v>-798024.84081025887</v>
      </c>
      <c r="S29" s="2">
        <f>F29-'Dagens modell'!F29</f>
        <v>-291325.02184507769</v>
      </c>
      <c r="T29" s="2">
        <f>G29-'Dagens modell'!G29</f>
        <v>1374056.0632973141</v>
      </c>
      <c r="U29" s="2">
        <f>H29-'Dagens modell'!H29</f>
        <v>1.072610798291862E-2</v>
      </c>
      <c r="V29" s="2">
        <f>I29-'Dagens modell'!I29</f>
        <v>-1.0000076144933701E-7</v>
      </c>
      <c r="W29" s="2">
        <f>J29-'Dagens modell'!J29</f>
        <v>36620.128015283262</v>
      </c>
      <c r="X29" s="2">
        <f>K29-'Dagens modell'!K29</f>
        <v>-17208.553498429323</v>
      </c>
      <c r="Y29" s="2">
        <f>L29-'Dagens modell'!L29</f>
        <v>19411.585242861765</v>
      </c>
      <c r="Z29" s="2">
        <f>M29-'Dagens modell'!M29</f>
        <v>1393467.6485401765</v>
      </c>
      <c r="AB29" s="16" t="s">
        <v>100</v>
      </c>
      <c r="AC29" s="9">
        <f t="shared" si="3"/>
        <v>4.1127503906837273</v>
      </c>
      <c r="AD29" s="10">
        <f t="shared" si="4"/>
        <v>1.0572682327068312</v>
      </c>
      <c r="AE29" s="11">
        <f t="shared" si="5"/>
        <v>5.1700186233905585</v>
      </c>
      <c r="AF29" s="4"/>
      <c r="AG29" s="9">
        <f t="shared" si="6"/>
        <v>1.374056063297314</v>
      </c>
      <c r="AH29" s="10">
        <f t="shared" si="7"/>
        <v>1.9411585242861764E-2</v>
      </c>
      <c r="AI29" s="17">
        <f t="shared" si="8"/>
        <v>1.3934676485401758</v>
      </c>
      <c r="AK29" s="4">
        <f t="shared" si="9"/>
        <v>1.3934676485401758</v>
      </c>
      <c r="AL29" s="24">
        <f>AK29/'Dagens modell'!M29*1000000</f>
        <v>0.36897890636717312</v>
      </c>
    </row>
    <row r="30" spans="1:38" x14ac:dyDescent="0.25">
      <c r="A30" s="4" t="s">
        <v>41</v>
      </c>
      <c r="B30" s="2">
        <v>1004648.8101887916</v>
      </c>
      <c r="C30" s="2">
        <v>1444833.4652291993</v>
      </c>
      <c r="D30" s="2">
        <v>5241691.3125</v>
      </c>
      <c r="E30" s="2">
        <v>0</v>
      </c>
      <c r="F30" s="2">
        <v>0</v>
      </c>
      <c r="G30" s="2">
        <f t="shared" si="0"/>
        <v>7691173.587917991</v>
      </c>
      <c r="H30" s="2">
        <v>359999.99334925099</v>
      </c>
      <c r="I30" s="2">
        <v>330519.35369807377</v>
      </c>
      <c r="J30" s="2">
        <v>2781214.5923755215</v>
      </c>
      <c r="K30" s="2">
        <v>0</v>
      </c>
      <c r="L30" s="2">
        <f t="shared" si="1"/>
        <v>3471733.9394228463</v>
      </c>
      <c r="M30" s="2">
        <f t="shared" si="2"/>
        <v>11162907.527340837</v>
      </c>
      <c r="O30" s="2">
        <f>B30-'Dagens modell'!B30</f>
        <v>-3.6569335497915745E-3</v>
      </c>
      <c r="P30" s="2">
        <f>C30-'Dagens modell'!C30</f>
        <v>292065.93356067664</v>
      </c>
      <c r="Q30" s="2">
        <f>D30-'Dagens modell'!D30</f>
        <v>3084706.4961050991</v>
      </c>
      <c r="R30" s="2">
        <f>E30-'Dagens modell'!E30</f>
        <v>-3262649.2310718996</v>
      </c>
      <c r="S30" s="2">
        <f>F30-'Dagens modell'!F30</f>
        <v>-980653.19440582267</v>
      </c>
      <c r="T30" s="2">
        <f>G30-'Dagens modell'!G30</f>
        <v>-866529.99946887977</v>
      </c>
      <c r="U30" s="2">
        <f>H30-'Dagens modell'!H30</f>
        <v>-6.6507490118965507E-3</v>
      </c>
      <c r="V30" s="2">
        <f>I30-'Dagens modell'!I30</f>
        <v>-1.0000076144933701E-7</v>
      </c>
      <c r="W30" s="2">
        <f>J30-'Dagens modell'!J30</f>
        <v>148331.4449266945</v>
      </c>
      <c r="X30" s="2">
        <f>K30-'Dagens modell'!K30</f>
        <v>-128402.28379596713</v>
      </c>
      <c r="Y30" s="2">
        <f>L30-'Dagens modell'!L30</f>
        <v>19929.154479878023</v>
      </c>
      <c r="Z30" s="2">
        <f>M30-'Dagens modell'!M30</f>
        <v>-846600.84498900175</v>
      </c>
      <c r="AB30" s="16" t="s">
        <v>101</v>
      </c>
      <c r="AC30" s="9">
        <f t="shared" si="3"/>
        <v>7.6911735879179908</v>
      </c>
      <c r="AD30" s="10">
        <f t="shared" si="4"/>
        <v>3.4717339394228461</v>
      </c>
      <c r="AE30" s="11">
        <f t="shared" si="5"/>
        <v>11.162907527340836</v>
      </c>
      <c r="AF30" s="4"/>
      <c r="AG30" s="9">
        <f t="shared" si="6"/>
        <v>-0.86652999946887976</v>
      </c>
      <c r="AH30" s="10">
        <f t="shared" si="7"/>
        <v>1.9929154479878024E-2</v>
      </c>
      <c r="AI30" s="17">
        <f t="shared" si="8"/>
        <v>-0.84660084498900179</v>
      </c>
      <c r="AK30" s="4">
        <f t="shared" si="9"/>
        <v>0.84660084498900179</v>
      </c>
      <c r="AL30" s="24">
        <f>AK30/'Dagens modell'!M30*1000000</f>
        <v>7.0494213313476523E-2</v>
      </c>
    </row>
    <row r="31" spans="1:38" x14ac:dyDescent="0.25">
      <c r="A31" s="4" t="s">
        <v>42</v>
      </c>
      <c r="B31" s="2">
        <v>353371.85827309452</v>
      </c>
      <c r="C31" s="2">
        <v>501550.47041395772</v>
      </c>
      <c r="D31" s="2">
        <v>5241691.3125</v>
      </c>
      <c r="E31" s="2">
        <v>0</v>
      </c>
      <c r="F31" s="2">
        <v>0</v>
      </c>
      <c r="G31" s="2">
        <f t="shared" si="0"/>
        <v>6096613.6411870522</v>
      </c>
      <c r="H31" s="2">
        <v>340000.00816995953</v>
      </c>
      <c r="I31" s="2">
        <v>201565.98669493708</v>
      </c>
      <c r="J31" s="2">
        <v>1331395.3215131911</v>
      </c>
      <c r="K31" s="2">
        <v>0</v>
      </c>
      <c r="L31" s="2">
        <f t="shared" si="1"/>
        <v>1872961.3163780877</v>
      </c>
      <c r="M31" s="2">
        <f t="shared" si="2"/>
        <v>7969574.95756514</v>
      </c>
      <c r="O31" s="2">
        <f>B31-'Dagens modell'!B31</f>
        <v>-1.2862776638939977E-3</v>
      </c>
      <c r="P31" s="2">
        <f>C31-'Dagens modell'!C31</f>
        <v>101385.94508953427</v>
      </c>
      <c r="Q31" s="2">
        <f>D31-'Dagens modell'!D31</f>
        <v>3084706.4961050991</v>
      </c>
      <c r="R31" s="2">
        <f>E31-'Dagens modell'!E31</f>
        <v>-1768404.5347334833</v>
      </c>
      <c r="S31" s="2">
        <f>F31-'Dagens modell'!F31</f>
        <v>-551178.76866795064</v>
      </c>
      <c r="T31" s="2">
        <f>G31-'Dagens modell'!G31</f>
        <v>866509.13650692161</v>
      </c>
      <c r="U31" s="2">
        <f>H31-'Dagens modell'!H31</f>
        <v>8.169959532096982E-3</v>
      </c>
      <c r="V31" s="2">
        <f>I31-'Dagens modell'!I31</f>
        <v>-1.0000076144933701E-7</v>
      </c>
      <c r="W31" s="2">
        <f>J31-'Dagens modell'!J31</f>
        <v>71007.750480703311</v>
      </c>
      <c r="X31" s="2">
        <f>K31-'Dagens modell'!K31</f>
        <v>0</v>
      </c>
      <c r="Y31" s="2">
        <f>L31-'Dagens modell'!L31</f>
        <v>71007.758650562726</v>
      </c>
      <c r="Z31" s="2">
        <f>M31-'Dagens modell'!M31</f>
        <v>937516.89515748434</v>
      </c>
      <c r="AB31" s="16" t="s">
        <v>102</v>
      </c>
      <c r="AC31" s="9">
        <f t="shared" si="3"/>
        <v>6.0966136411870524</v>
      </c>
      <c r="AD31" s="10">
        <f t="shared" si="4"/>
        <v>1.8729613163780878</v>
      </c>
      <c r="AE31" s="11">
        <f t="shared" si="5"/>
        <v>7.9695749575651398</v>
      </c>
      <c r="AF31" s="4"/>
      <c r="AG31" s="9">
        <f t="shared" si="6"/>
        <v>0.86650913650692163</v>
      </c>
      <c r="AH31" s="10">
        <f t="shared" si="7"/>
        <v>7.1007758650562733E-2</v>
      </c>
      <c r="AI31" s="17">
        <f t="shared" si="8"/>
        <v>0.93751689515748438</v>
      </c>
      <c r="AK31" s="4">
        <f t="shared" si="9"/>
        <v>0.93751689515748438</v>
      </c>
      <c r="AL31" s="24">
        <f>AK31/'Dagens modell'!M31*1000000</f>
        <v>0.13332041442736534</v>
      </c>
    </row>
    <row r="32" spans="1:38" x14ac:dyDescent="0.25">
      <c r="A32" s="4" t="s">
        <v>43</v>
      </c>
      <c r="B32" s="2">
        <v>1232283.8308434677</v>
      </c>
      <c r="C32" s="2">
        <v>4601380.4625133732</v>
      </c>
      <c r="D32" s="2">
        <v>5241691.3125</v>
      </c>
      <c r="E32" s="2">
        <v>0</v>
      </c>
      <c r="F32" s="2">
        <v>0</v>
      </c>
      <c r="G32" s="2">
        <f t="shared" si="0"/>
        <v>11075355.605856841</v>
      </c>
      <c r="H32" s="2">
        <v>399999.99117986049</v>
      </c>
      <c r="I32" s="2">
        <v>716402.16507502366</v>
      </c>
      <c r="J32" s="2">
        <v>5284023.3606004799</v>
      </c>
      <c r="K32" s="2">
        <v>0</v>
      </c>
      <c r="L32" s="2">
        <f t="shared" si="1"/>
        <v>6400425.5168553637</v>
      </c>
      <c r="M32" s="2">
        <f t="shared" si="2"/>
        <v>17475781.122712206</v>
      </c>
      <c r="O32" s="2">
        <f>B32-'Dagens modell'!B32</f>
        <v>-4.4855275191366673E-3</v>
      </c>
      <c r="P32" s="2">
        <f>C32-'Dagens modell'!C32</f>
        <v>930146.28522508452</v>
      </c>
      <c r="Q32" s="2">
        <f>D32-'Dagens modell'!D32</f>
        <v>2006214.0879076486</v>
      </c>
      <c r="R32" s="2">
        <f>E32-'Dagens modell'!E32</f>
        <v>-5867735.5465464192</v>
      </c>
      <c r="S32" s="2">
        <f>F32-'Dagens modell'!F32</f>
        <v>-1469695.2356871534</v>
      </c>
      <c r="T32" s="2">
        <f>G32-'Dagens modell'!G32</f>
        <v>-4401070.4135863669</v>
      </c>
      <c r="U32" s="2">
        <f>H32-'Dagens modell'!H32</f>
        <v>-8.8201395119540393E-3</v>
      </c>
      <c r="V32" s="2">
        <f>I32-'Dagens modell'!I32</f>
        <v>-1.0000076144933701E-7</v>
      </c>
      <c r="W32" s="2">
        <f>J32-'Dagens modell'!J32</f>
        <v>281814.57923202496</v>
      </c>
      <c r="X32" s="2">
        <f>K32-'Dagens modell'!K32</f>
        <v>0</v>
      </c>
      <c r="Y32" s="2">
        <f>L32-'Dagens modell'!L32</f>
        <v>281814.57041178551</v>
      </c>
      <c r="Z32" s="2">
        <f>M32-'Dagens modell'!M32</f>
        <v>-4119255.8431745805</v>
      </c>
      <c r="AB32" s="16" t="s">
        <v>103</v>
      </c>
      <c r="AC32" s="9">
        <f t="shared" si="3"/>
        <v>11.075355605856842</v>
      </c>
      <c r="AD32" s="10">
        <f t="shared" si="4"/>
        <v>6.4004255168553641</v>
      </c>
      <c r="AE32" s="11">
        <f t="shared" si="5"/>
        <v>17.475781122712206</v>
      </c>
      <c r="AF32" s="4"/>
      <c r="AG32" s="9">
        <f t="shared" si="6"/>
        <v>-4.4010704135863667</v>
      </c>
      <c r="AH32" s="10">
        <f t="shared" si="7"/>
        <v>0.28181457041178548</v>
      </c>
      <c r="AI32" s="17">
        <f t="shared" si="8"/>
        <v>-4.1192558431745816</v>
      </c>
      <c r="AK32" s="4">
        <f t="shared" si="9"/>
        <v>4.1192558431745816</v>
      </c>
      <c r="AL32" s="24">
        <f>AK32/'Dagens modell'!M32*1000000</f>
        <v>0.19075011770906811</v>
      </c>
    </row>
    <row r="33" spans="1:38" x14ac:dyDescent="0.25">
      <c r="A33" s="4" t="s">
        <v>44</v>
      </c>
      <c r="B33" s="2">
        <v>717331.60515634529</v>
      </c>
      <c r="C33" s="2">
        <v>2227068.1438564728</v>
      </c>
      <c r="D33" s="2">
        <v>5241691.3125</v>
      </c>
      <c r="E33" s="2">
        <v>0</v>
      </c>
      <c r="F33" s="2">
        <v>0</v>
      </c>
      <c r="G33" s="2">
        <f t="shared" si="0"/>
        <v>8186091.0615128186</v>
      </c>
      <c r="H33" s="2">
        <v>459999.99894132838</v>
      </c>
      <c r="I33" s="2">
        <v>361401.70608381927</v>
      </c>
      <c r="J33" s="2">
        <v>1123532.774364644</v>
      </c>
      <c r="K33" s="2">
        <v>0</v>
      </c>
      <c r="L33" s="2">
        <f t="shared" si="1"/>
        <v>1944934.4793897916</v>
      </c>
      <c r="M33" s="2">
        <f t="shared" si="2"/>
        <v>10131025.540902611</v>
      </c>
      <c r="O33" s="2">
        <f>B33-'Dagens modell'!B33</f>
        <v>-2.6110954349860549E-3</v>
      </c>
      <c r="P33" s="2">
        <f>C33-'Dagens modell'!C33</f>
        <v>450190.80204894114</v>
      </c>
      <c r="Q33" s="2">
        <f>D33-'Dagens modell'!D33</f>
        <v>3084706.4961050991</v>
      </c>
      <c r="R33" s="2">
        <f>E33-'Dagens modell'!E33</f>
        <v>-2201951.8970792494</v>
      </c>
      <c r="S33" s="2">
        <f>F33-'Dagens modell'!F33</f>
        <v>-498555.01219143043</v>
      </c>
      <c r="T33" s="2">
        <f>G33-'Dagens modell'!G33</f>
        <v>834390.38627226558</v>
      </c>
      <c r="U33" s="2">
        <f>H33-'Dagens modell'!H33</f>
        <v>-1.058671623468399E-3</v>
      </c>
      <c r="V33" s="2">
        <f>I33-'Dagens modell'!I33</f>
        <v>-1.0000076144933701E-7</v>
      </c>
      <c r="W33" s="2">
        <f>J33-'Dagens modell'!J33</f>
        <v>59921.747966114199</v>
      </c>
      <c r="X33" s="2">
        <f>K33-'Dagens modell'!K33</f>
        <v>-5515.5620187218337</v>
      </c>
      <c r="Y33" s="2">
        <f>L33-'Dagens modell'!L33</f>
        <v>54406.184888620628</v>
      </c>
      <c r="Z33" s="2">
        <f>M33-'Dagens modell'!M33</f>
        <v>888796.57116088644</v>
      </c>
      <c r="AB33" s="16" t="s">
        <v>104</v>
      </c>
      <c r="AC33" s="9">
        <f t="shared" si="3"/>
        <v>8.1860910615128191</v>
      </c>
      <c r="AD33" s="10">
        <f t="shared" si="4"/>
        <v>1.9449344793897916</v>
      </c>
      <c r="AE33" s="11">
        <f t="shared" si="5"/>
        <v>10.131025540902611</v>
      </c>
      <c r="AF33" s="4"/>
      <c r="AG33" s="9">
        <f t="shared" si="6"/>
        <v>0.83439038627226558</v>
      </c>
      <c r="AH33" s="10">
        <f t="shared" si="7"/>
        <v>5.4406184888620625E-2</v>
      </c>
      <c r="AI33" s="17">
        <f t="shared" si="8"/>
        <v>0.88879657116088617</v>
      </c>
      <c r="AK33" s="4">
        <f t="shared" si="9"/>
        <v>0.88879657116088617</v>
      </c>
      <c r="AL33" s="24">
        <f>AK33/'Dagens modell'!M33*1000000</f>
        <v>9.6166906713816655E-2</v>
      </c>
    </row>
    <row r="34" spans="1:38" x14ac:dyDescent="0.25">
      <c r="A34" s="4" t="s">
        <v>45</v>
      </c>
      <c r="B34" s="2">
        <v>97176.500279901593</v>
      </c>
      <c r="C34" s="2">
        <v>478543.56810139079</v>
      </c>
      <c r="D34" s="2">
        <v>3494460.875</v>
      </c>
      <c r="E34" s="2">
        <v>0</v>
      </c>
      <c r="F34" s="2">
        <v>0</v>
      </c>
      <c r="G34" s="2">
        <f t="shared" si="0"/>
        <v>4070180.9433812923</v>
      </c>
      <c r="H34" s="2">
        <v>319999.99551864137</v>
      </c>
      <c r="I34" s="2">
        <v>77792.254743839963</v>
      </c>
      <c r="J34" s="2">
        <v>1581012.3042246874</v>
      </c>
      <c r="K34" s="2">
        <v>0</v>
      </c>
      <c r="L34" s="2">
        <f t="shared" si="1"/>
        <v>1978804.5544871688</v>
      </c>
      <c r="M34" s="2">
        <f t="shared" si="2"/>
        <v>6048985.4978684615</v>
      </c>
      <c r="O34" s="2">
        <f>B34-'Dagens modell'!B34</f>
        <v>-3.5372360434848815E-4</v>
      </c>
      <c r="P34" s="2">
        <f>C34-'Dagens modell'!C34</f>
        <v>96735.213663408766</v>
      </c>
      <c r="Q34" s="2">
        <f>D34-'Dagens modell'!D34</f>
        <v>1876722.2627038241</v>
      </c>
      <c r="R34" s="2">
        <f>E34-'Dagens modell'!E34</f>
        <v>-1529594.3435461638</v>
      </c>
      <c r="S34" s="2">
        <f>F34-'Dagens modell'!F34</f>
        <v>-455838.86175634095</v>
      </c>
      <c r="T34" s="2">
        <f>G34-'Dagens modell'!G34</f>
        <v>-11975.729288995732</v>
      </c>
      <c r="U34" s="2">
        <f>H34-'Dagens modell'!H34</f>
        <v>-4.4813586282543838E-3</v>
      </c>
      <c r="V34" s="2">
        <f>I34-'Dagens modell'!I34</f>
        <v>-1.0000076144933701E-7</v>
      </c>
      <c r="W34" s="2">
        <f>J34-'Dagens modell'!J34</f>
        <v>84320.656225316692</v>
      </c>
      <c r="X34" s="2">
        <f>K34-'Dagens modell'!K34</f>
        <v>-98894.02699577251</v>
      </c>
      <c r="Y34" s="2">
        <f>L34-'Dagens modell'!L34</f>
        <v>-14573.375251914375</v>
      </c>
      <c r="Z34" s="2">
        <f>M34-'Dagens modell'!M34</f>
        <v>-26549.10454090964</v>
      </c>
      <c r="AB34" s="16" t="s">
        <v>105</v>
      </c>
      <c r="AC34" s="9">
        <f t="shared" si="3"/>
        <v>4.0701809433812919</v>
      </c>
      <c r="AD34" s="10">
        <f t="shared" si="4"/>
        <v>1.9788045544871689</v>
      </c>
      <c r="AE34" s="11">
        <f t="shared" si="5"/>
        <v>6.0489854978684612</v>
      </c>
      <c r="AF34" s="4"/>
      <c r="AG34" s="9">
        <f t="shared" si="6"/>
        <v>-1.1975729288995731E-2</v>
      </c>
      <c r="AH34" s="10">
        <f t="shared" si="7"/>
        <v>-1.4573375251914374E-2</v>
      </c>
      <c r="AI34" s="17">
        <f t="shared" si="8"/>
        <v>-2.6549104540910105E-2</v>
      </c>
      <c r="AK34" s="4">
        <f t="shared" si="9"/>
        <v>2.6549104540910105E-2</v>
      </c>
      <c r="AL34" s="24">
        <f>AK34/'Dagens modell'!M34*1000000</f>
        <v>4.3698384221828885E-3</v>
      </c>
    </row>
    <row r="35" spans="1:38" x14ac:dyDescent="0.25">
      <c r="A35" s="4" t="s">
        <v>46</v>
      </c>
      <c r="B35" s="2">
        <v>1494934.0261159798</v>
      </c>
      <c r="C35" s="2">
        <v>1315994.8122788249</v>
      </c>
      <c r="D35" s="2">
        <v>5241691.3125</v>
      </c>
      <c r="E35" s="2">
        <v>0</v>
      </c>
      <c r="F35" s="2">
        <v>0</v>
      </c>
      <c r="G35" s="2">
        <f t="shared" si="0"/>
        <v>8052620.1508948049</v>
      </c>
      <c r="H35" s="2">
        <v>429999.9950605944</v>
      </c>
      <c r="I35" s="2">
        <v>1751351.8858504822</v>
      </c>
      <c r="J35" s="2">
        <v>4630551.14402082</v>
      </c>
      <c r="K35" s="2">
        <v>0</v>
      </c>
      <c r="L35" s="2">
        <f t="shared" si="1"/>
        <v>6811903.0249318965</v>
      </c>
      <c r="M35" s="2">
        <f t="shared" si="2"/>
        <v>14864523.175826702</v>
      </c>
      <c r="O35" s="2">
        <f>B35-'Dagens modell'!B35</f>
        <v>-5.4415774066001177E-3</v>
      </c>
      <c r="P35" s="2">
        <f>C35-'Dagens modell'!C35</f>
        <v>266021.8375743744</v>
      </c>
      <c r="Q35" s="2">
        <f>D35-'Dagens modell'!D35</f>
        <v>4163198.9043025495</v>
      </c>
      <c r="R35" s="2">
        <f>E35-'Dagens modell'!E35</f>
        <v>-4476431.0434759185</v>
      </c>
      <c r="S35" s="2">
        <f>F35-'Dagens modell'!F35</f>
        <v>-801425.58319496387</v>
      </c>
      <c r="T35" s="2">
        <f>G35-'Dagens modell'!G35</f>
        <v>-848635.89023553673</v>
      </c>
      <c r="U35" s="2">
        <f>H35-'Dagens modell'!H35</f>
        <v>-4.9394055968150496E-3</v>
      </c>
      <c r="V35" s="2">
        <f>I35-'Dagens modell'!I35</f>
        <v>-9.9884346127510071E-8</v>
      </c>
      <c r="W35" s="2">
        <f>J35-'Dagens modell'!J35</f>
        <v>246962.72768111061</v>
      </c>
      <c r="X35" s="2">
        <f>K35-'Dagens modell'!K35</f>
        <v>0</v>
      </c>
      <c r="Y35" s="2">
        <f>L35-'Dagens modell'!L35</f>
        <v>246962.72274160478</v>
      </c>
      <c r="Z35" s="2">
        <f>M35-'Dagens modell'!M35</f>
        <v>-601673.16749393195</v>
      </c>
      <c r="AB35" s="16" t="s">
        <v>106</v>
      </c>
      <c r="AC35" s="9">
        <f t="shared" si="3"/>
        <v>8.0526201508948052</v>
      </c>
      <c r="AD35" s="10">
        <f t="shared" si="4"/>
        <v>6.8119030249318966</v>
      </c>
      <c r="AE35" s="11">
        <f t="shared" si="5"/>
        <v>14.864523175826701</v>
      </c>
      <c r="AF35" s="4"/>
      <c r="AG35" s="9">
        <f t="shared" si="6"/>
        <v>-0.84863589023553676</v>
      </c>
      <c r="AH35" s="10">
        <f t="shared" si="7"/>
        <v>0.24696272274160477</v>
      </c>
      <c r="AI35" s="17">
        <f t="shared" si="8"/>
        <v>-0.60167316749393196</v>
      </c>
      <c r="AK35" s="4">
        <f t="shared" si="9"/>
        <v>0.60167316749393196</v>
      </c>
      <c r="AL35" s="24">
        <f>AK35/'Dagens modell'!M35*1000000</f>
        <v>3.8902465359802296E-2</v>
      </c>
    </row>
    <row r="36" spans="1:38" x14ac:dyDescent="0.25">
      <c r="A36" s="4" t="s">
        <v>47</v>
      </c>
      <c r="B36" s="2">
        <v>232592.79209139815</v>
      </c>
      <c r="C36" s="2">
        <v>777633.29816476011</v>
      </c>
      <c r="D36" s="2">
        <v>5241691.3125</v>
      </c>
      <c r="E36" s="2">
        <v>0</v>
      </c>
      <c r="F36" s="2">
        <v>0</v>
      </c>
      <c r="G36" s="2">
        <f t="shared" si="0"/>
        <v>6251917.4027561583</v>
      </c>
      <c r="H36" s="2">
        <v>429999.9950605944</v>
      </c>
      <c r="I36" s="2">
        <v>893926.82681143726</v>
      </c>
      <c r="J36" s="2">
        <v>2657466.106830216</v>
      </c>
      <c r="K36" s="2">
        <v>0</v>
      </c>
      <c r="L36" s="2">
        <f t="shared" si="1"/>
        <v>3981392.9287022478</v>
      </c>
      <c r="M36" s="2">
        <f t="shared" si="2"/>
        <v>10233310.331458407</v>
      </c>
      <c r="O36" s="2">
        <f>B36-'Dagens modell'!B36</f>
        <v>-8.4664049791172147E-4</v>
      </c>
      <c r="P36" s="2">
        <f>C36-'Dagens modell'!C36</f>
        <v>157194.72220303933</v>
      </c>
      <c r="Q36" s="2">
        <f>D36-'Dagens modell'!D36</f>
        <v>3623952.7002038239</v>
      </c>
      <c r="R36" s="2">
        <f>E36-'Dagens modell'!E36</f>
        <v>-3238156.9821966789</v>
      </c>
      <c r="S36" s="2">
        <f>F36-'Dagens modell'!F36</f>
        <v>-837642.92516174249</v>
      </c>
      <c r="T36" s="2">
        <f>G36-'Dagens modell'!G36</f>
        <v>-294652.4857981978</v>
      </c>
      <c r="U36" s="2">
        <f>H36-'Dagens modell'!H36</f>
        <v>-4.9394055968150496E-3</v>
      </c>
      <c r="V36" s="2">
        <f>I36-'Dagens modell'!I36</f>
        <v>-1.0000076144933701E-7</v>
      </c>
      <c r="W36" s="2">
        <f>J36-'Dagens modell'!J36</f>
        <v>141731.52569761174</v>
      </c>
      <c r="X36" s="2">
        <f>K36-'Dagens modell'!K36</f>
        <v>-631007.87275249267</v>
      </c>
      <c r="Y36" s="2">
        <f>L36-'Dagens modell'!L36</f>
        <v>-489276.35199438641</v>
      </c>
      <c r="Z36" s="2">
        <f>M36-'Dagens modell'!M36</f>
        <v>-783928.83779258467</v>
      </c>
      <c r="AB36" s="16" t="s">
        <v>107</v>
      </c>
      <c r="AC36" s="9">
        <f t="shared" si="3"/>
        <v>6.2519174027561579</v>
      </c>
      <c r="AD36" s="10">
        <f t="shared" si="4"/>
        <v>3.9813929287022476</v>
      </c>
      <c r="AE36" s="11">
        <f t="shared" si="5"/>
        <v>10.233310331458405</v>
      </c>
      <c r="AF36" s="4"/>
      <c r="AG36" s="9">
        <f t="shared" si="6"/>
        <v>-0.29465248579819781</v>
      </c>
      <c r="AH36" s="10">
        <f t="shared" si="7"/>
        <v>-0.4892763519943864</v>
      </c>
      <c r="AI36" s="17">
        <f t="shared" si="8"/>
        <v>-0.78392883779258415</v>
      </c>
      <c r="AK36" s="4">
        <f t="shared" si="9"/>
        <v>0.78392883779258415</v>
      </c>
      <c r="AL36" s="24">
        <f>AK36/'Dagens modell'!M36*1000000</f>
        <v>7.1154744464522648E-2</v>
      </c>
    </row>
    <row r="37" spans="1:38" x14ac:dyDescent="0.25">
      <c r="A37" s="4" t="s">
        <v>48</v>
      </c>
      <c r="B37" s="2">
        <v>12874.403873890471</v>
      </c>
      <c r="C37" s="2">
        <v>202460.74035058843</v>
      </c>
      <c r="D37" s="2">
        <v>3494460.875</v>
      </c>
      <c r="E37" s="2">
        <v>0</v>
      </c>
      <c r="F37" s="2">
        <v>0</v>
      </c>
      <c r="G37" s="2">
        <f t="shared" si="0"/>
        <v>3709796.0192244789</v>
      </c>
      <c r="H37" s="2">
        <v>260000.00335139816</v>
      </c>
      <c r="I37" s="2">
        <v>96947.131540061848</v>
      </c>
      <c r="J37" s="2">
        <v>716028.24111824611</v>
      </c>
      <c r="K37" s="2">
        <v>0</v>
      </c>
      <c r="L37" s="2">
        <f t="shared" si="1"/>
        <v>1072975.3760097062</v>
      </c>
      <c r="M37" s="2">
        <f t="shared" si="2"/>
        <v>4782771.3952341853</v>
      </c>
      <c r="O37" s="2">
        <f>B37-'Dagens modell'!B37</f>
        <v>-4.6862980525474995E-5</v>
      </c>
      <c r="P37" s="2">
        <f>C37-'Dagens modell'!C37</f>
        <v>40926.436549903738</v>
      </c>
      <c r="Q37" s="2">
        <f>D37-'Dagens modell'!D37</f>
        <v>2415968.4668025495</v>
      </c>
      <c r="R37" s="2">
        <f>E37-'Dagens modell'!E37</f>
        <v>-743473.6424016325</v>
      </c>
      <c r="S37" s="2">
        <f>F37-'Dagens modell'!F37</f>
        <v>-321304.17005793564</v>
      </c>
      <c r="T37" s="2">
        <f>G37-'Dagens modell'!G37</f>
        <v>1392117.0908460221</v>
      </c>
      <c r="U37" s="2">
        <f>H37-'Dagens modell'!H37</f>
        <v>3.3513981616124511E-3</v>
      </c>
      <c r="V37" s="2">
        <f>I37-'Dagens modell'!I37</f>
        <v>-1.0000076144933701E-7</v>
      </c>
      <c r="W37" s="2">
        <f>J37-'Dagens modell'!J37</f>
        <v>38188.172859639744</v>
      </c>
      <c r="X37" s="2">
        <f>K37-'Dagens modell'!K37</f>
        <v>0</v>
      </c>
      <c r="Y37" s="2">
        <f>L37-'Dagens modell'!L37</f>
        <v>38188.176210938022</v>
      </c>
      <c r="Z37" s="2">
        <f>M37-'Dagens modell'!M37</f>
        <v>1430305.2670569606</v>
      </c>
      <c r="AB37" s="16" t="s">
        <v>108</v>
      </c>
      <c r="AC37" s="9">
        <f t="shared" si="3"/>
        <v>3.7097960192244788</v>
      </c>
      <c r="AD37" s="10">
        <f t="shared" si="4"/>
        <v>1.0729753760097063</v>
      </c>
      <c r="AE37" s="11">
        <f t="shared" si="5"/>
        <v>4.7827713952341853</v>
      </c>
      <c r="AF37" s="4"/>
      <c r="AG37" s="9">
        <f t="shared" si="6"/>
        <v>1.3921170908460221</v>
      </c>
      <c r="AH37" s="10">
        <f t="shared" si="7"/>
        <v>3.8188176210938021E-2</v>
      </c>
      <c r="AI37" s="17">
        <f t="shared" si="8"/>
        <v>1.43030526705696</v>
      </c>
      <c r="AK37" s="4">
        <f t="shared" si="9"/>
        <v>1.43030526705696</v>
      </c>
      <c r="AL37" s="24">
        <f>AK37/'Dagens modell'!M37*1000000</f>
        <v>0.42664271982805502</v>
      </c>
    </row>
    <row r="38" spans="1:38" x14ac:dyDescent="0.25">
      <c r="A38" s="4" t="s">
        <v>49</v>
      </c>
      <c r="B38" s="2">
        <v>329721.16654837527</v>
      </c>
      <c r="C38" s="2">
        <v>1320596.1927413382</v>
      </c>
      <c r="D38" s="2">
        <v>5241691.3125</v>
      </c>
      <c r="E38" s="2">
        <v>0</v>
      </c>
      <c r="F38" s="2">
        <v>0</v>
      </c>
      <c r="G38" s="2">
        <f t="shared" si="0"/>
        <v>6892008.6717897132</v>
      </c>
      <c r="H38" s="2">
        <v>429999.9950605944</v>
      </c>
      <c r="I38" s="2">
        <v>845013.48070679919</v>
      </c>
      <c r="J38" s="2">
        <v>2550530.0343681299</v>
      </c>
      <c r="K38" s="2">
        <v>0</v>
      </c>
      <c r="L38" s="2">
        <f t="shared" si="1"/>
        <v>3825543.5101355235</v>
      </c>
      <c r="M38" s="2">
        <f t="shared" si="2"/>
        <v>10717552.181925237</v>
      </c>
      <c r="O38" s="2">
        <f>B38-'Dagens modell'!B38</f>
        <v>-1.2001888826489449E-3</v>
      </c>
      <c r="P38" s="2">
        <f>C38-'Dagens modell'!C38</f>
        <v>266951.98385959934</v>
      </c>
      <c r="Q38" s="2">
        <f>D38-'Dagens modell'!D38</f>
        <v>3623952.7002038239</v>
      </c>
      <c r="R38" s="2">
        <f>E38-'Dagens modell'!E38</f>
        <v>-2971512.0398747995</v>
      </c>
      <c r="S38" s="2">
        <f>F38-'Dagens modell'!F38</f>
        <v>-930025.30197092018</v>
      </c>
      <c r="T38" s="2">
        <f>G38-'Dagens modell'!G38</f>
        <v>-10632.658982485533</v>
      </c>
      <c r="U38" s="2">
        <f>H38-'Dagens modell'!H38</f>
        <v>-4.9394055968150496E-3</v>
      </c>
      <c r="V38" s="2">
        <f>I38-'Dagens modell'!I38</f>
        <v>-1.0000076144933701E-7</v>
      </c>
      <c r="W38" s="2">
        <f>J38-'Dagens modell'!J38</f>
        <v>136028.2684996333</v>
      </c>
      <c r="X38" s="2">
        <f>K38-'Dagens modell'!K38</f>
        <v>-431978.81730671693</v>
      </c>
      <c r="Y38" s="2">
        <f>L38-'Dagens modell'!L38</f>
        <v>-295950.55374658899</v>
      </c>
      <c r="Z38" s="2">
        <f>M38-'Dagens modell'!M38</f>
        <v>-306583.21272907406</v>
      </c>
      <c r="AB38" s="16" t="s">
        <v>109</v>
      </c>
      <c r="AC38" s="9">
        <f t="shared" si="3"/>
        <v>6.8920086717897133</v>
      </c>
      <c r="AD38" s="10">
        <f t="shared" si="4"/>
        <v>3.8255435101355233</v>
      </c>
      <c r="AE38" s="11">
        <f t="shared" si="5"/>
        <v>10.717552181925237</v>
      </c>
      <c r="AF38" s="4"/>
      <c r="AG38" s="9">
        <f t="shared" si="6"/>
        <v>-1.0632658982485534E-2</v>
      </c>
      <c r="AH38" s="10">
        <f t="shared" si="7"/>
        <v>-0.29595055374658902</v>
      </c>
      <c r="AI38" s="17">
        <f t="shared" si="8"/>
        <v>-0.30658321272907457</v>
      </c>
      <c r="AK38" s="4">
        <f t="shared" si="9"/>
        <v>0.30658321272907457</v>
      </c>
      <c r="AL38" s="24">
        <f>AK38/'Dagens modell'!M38*1000000</f>
        <v>2.7810182091716613E-2</v>
      </c>
    </row>
    <row r="39" spans="1:38" x14ac:dyDescent="0.25">
      <c r="A39" s="4" t="s">
        <v>50</v>
      </c>
      <c r="B39" s="2">
        <v>237653.66393405048</v>
      </c>
      <c r="C39" s="2">
        <v>704011.21076454618</v>
      </c>
      <c r="D39" s="2">
        <v>3494460.875</v>
      </c>
      <c r="E39" s="2">
        <v>0</v>
      </c>
      <c r="F39" s="2">
        <v>0</v>
      </c>
      <c r="G39" s="2">
        <f t="shared" si="0"/>
        <v>4436125.749698597</v>
      </c>
      <c r="H39" s="2">
        <v>440000.00460469467</v>
      </c>
      <c r="I39" s="2">
        <v>359740.31370863679</v>
      </c>
      <c r="J39" s="2">
        <v>1217418.5807529553</v>
      </c>
      <c r="K39" s="2">
        <v>0</v>
      </c>
      <c r="L39" s="2">
        <f t="shared" si="1"/>
        <v>2017158.8990662866</v>
      </c>
      <c r="M39" s="2">
        <f t="shared" si="2"/>
        <v>6453284.6487648841</v>
      </c>
      <c r="O39" s="2">
        <f>B39-'Dagens modell'!B39</f>
        <v>-8.6506211664527655E-4</v>
      </c>
      <c r="P39" s="2">
        <f>C39-'Dagens modell'!C39</f>
        <v>142312.38163943798</v>
      </c>
      <c r="Q39" s="2">
        <f>D39-'Dagens modell'!D39</f>
        <v>2415968.4668025495</v>
      </c>
      <c r="R39" s="2">
        <f>E39-'Dagens modell'!E39</f>
        <v>-1217994.5659798363</v>
      </c>
      <c r="S39" s="2">
        <f>F39-'Dagens modell'!F39</f>
        <v>-430580.86311281082</v>
      </c>
      <c r="T39" s="2">
        <f>G39-'Dagens modell'!G39</f>
        <v>909705.41848427802</v>
      </c>
      <c r="U39" s="2">
        <f>H39-'Dagens modell'!H39</f>
        <v>4.6046946663409472E-3</v>
      </c>
      <c r="V39" s="2">
        <f>I39-'Dagens modell'!I39</f>
        <v>-1.0000076144933701E-7</v>
      </c>
      <c r="W39" s="2">
        <f>J39-'Dagens modell'!J39</f>
        <v>64928.990973490756</v>
      </c>
      <c r="X39" s="2">
        <f>K39-'Dagens modell'!K39</f>
        <v>-827.33430280358664</v>
      </c>
      <c r="Y39" s="2">
        <f>L39-'Dagens modell'!L39</f>
        <v>64101.661275281804</v>
      </c>
      <c r="Z39" s="2">
        <f>M39-'Dagens modell'!M39</f>
        <v>973807.07975956053</v>
      </c>
      <c r="AB39" s="16" t="s">
        <v>110</v>
      </c>
      <c r="AC39" s="9">
        <f t="shared" si="3"/>
        <v>4.4361257496985971</v>
      </c>
      <c r="AD39" s="10">
        <f t="shared" si="4"/>
        <v>2.0171588990662865</v>
      </c>
      <c r="AE39" s="11">
        <f t="shared" si="5"/>
        <v>6.4532846487648836</v>
      </c>
      <c r="AF39" s="4"/>
      <c r="AG39" s="9">
        <f t="shared" si="6"/>
        <v>0.90970541848427799</v>
      </c>
      <c r="AH39" s="10">
        <f t="shared" si="7"/>
        <v>6.4101661275281802E-2</v>
      </c>
      <c r="AI39" s="17">
        <f t="shared" si="8"/>
        <v>0.97380707975955982</v>
      </c>
      <c r="AK39" s="4">
        <f t="shared" si="9"/>
        <v>0.97380707975955982</v>
      </c>
      <c r="AL39" s="24">
        <f>AK39/'Dagens modell'!M39*1000000</f>
        <v>0.17771896453557939</v>
      </c>
    </row>
    <row r="40" spans="1:38" x14ac:dyDescent="0.25">
      <c r="A40" s="4" t="s">
        <v>51</v>
      </c>
      <c r="B40" s="2">
        <v>291931.09933540446</v>
      </c>
      <c r="C40" s="2">
        <v>1173352.0179409101</v>
      </c>
      <c r="D40" s="2">
        <v>5241691.3125</v>
      </c>
      <c r="E40" s="2">
        <v>0</v>
      </c>
      <c r="F40" s="2">
        <v>0</v>
      </c>
      <c r="G40" s="2">
        <f t="shared" si="0"/>
        <v>6706974.4297763146</v>
      </c>
      <c r="H40" s="2">
        <v>320000.00467598363</v>
      </c>
      <c r="I40" s="2">
        <v>117665.67174822024</v>
      </c>
      <c r="J40" s="2">
        <v>2130089.5783999464</v>
      </c>
      <c r="K40" s="2">
        <v>0</v>
      </c>
      <c r="L40" s="2">
        <f t="shared" si="1"/>
        <v>2567755.2548241504</v>
      </c>
      <c r="M40" s="2">
        <f t="shared" si="2"/>
        <v>9274729.684600465</v>
      </c>
      <c r="O40" s="2">
        <f>B40-'Dagens modell'!B40</f>
        <v>-1.0626326547935605E-3</v>
      </c>
      <c r="P40" s="2">
        <f>C40-'Dagens modell'!C40</f>
        <v>237187.30273239652</v>
      </c>
      <c r="Q40" s="2">
        <f>D40-'Dagens modell'!D40</f>
        <v>1466967.883808923</v>
      </c>
      <c r="R40" s="2">
        <f>E40-'Dagens modell'!E40</f>
        <v>-2526027.1044091969</v>
      </c>
      <c r="S40" s="2">
        <f>F40-'Dagens modell'!F40</f>
        <v>-969941.38111212046</v>
      </c>
      <c r="T40" s="2">
        <f>G40-'Dagens modell'!G40</f>
        <v>-1791813.3000426311</v>
      </c>
      <c r="U40" s="2">
        <f>H40-'Dagens modell'!H40</f>
        <v>4.6759836259298027E-3</v>
      </c>
      <c r="V40" s="2">
        <f>I40-'Dagens modell'!I40</f>
        <v>-1.0000076144933701E-7</v>
      </c>
      <c r="W40" s="2">
        <f>J40-'Dagens modell'!J40</f>
        <v>113604.77751466399</v>
      </c>
      <c r="X40" s="2">
        <f>K40-'Dagens modell'!K40</f>
        <v>-130387.88612271116</v>
      </c>
      <c r="Y40" s="2">
        <f>L40-'Dagens modell'!L40</f>
        <v>-16783.103932163212</v>
      </c>
      <c r="Z40" s="2">
        <f>M40-'Dagens modell'!M40</f>
        <v>-1808596.4039747939</v>
      </c>
      <c r="AB40" s="16" t="s">
        <v>111</v>
      </c>
      <c r="AC40" s="9">
        <f t="shared" si="3"/>
        <v>6.7069744297763148</v>
      </c>
      <c r="AD40" s="10">
        <f t="shared" si="4"/>
        <v>2.5677552548241502</v>
      </c>
      <c r="AE40" s="11">
        <f t="shared" si="5"/>
        <v>9.2747296846004659</v>
      </c>
      <c r="AF40" s="4"/>
      <c r="AG40" s="9">
        <f t="shared" si="6"/>
        <v>-1.7918133000426311</v>
      </c>
      <c r="AH40" s="10">
        <f t="shared" si="7"/>
        <v>-1.6783103932163212E-2</v>
      </c>
      <c r="AI40" s="17">
        <f t="shared" si="8"/>
        <v>-1.8085964039747944</v>
      </c>
      <c r="AK40" s="4">
        <f t="shared" si="9"/>
        <v>1.8085964039747944</v>
      </c>
      <c r="AL40" s="24">
        <f>AK40/'Dagens modell'!M40*1000000</f>
        <v>0.16318173709957912</v>
      </c>
    </row>
    <row r="41" spans="1:38" x14ac:dyDescent="0.25">
      <c r="A41" s="4" t="s">
        <v>52</v>
      </c>
      <c r="B41" s="2">
        <v>501832.85181634256</v>
      </c>
      <c r="C41" s="2">
        <v>538361.51411406463</v>
      </c>
      <c r="D41" s="2">
        <v>5241691.3125</v>
      </c>
      <c r="E41" s="2">
        <v>0</v>
      </c>
      <c r="F41" s="2">
        <v>0</v>
      </c>
      <c r="G41" s="2">
        <f t="shared" si="0"/>
        <v>6281885.6784304073</v>
      </c>
      <c r="H41" s="2">
        <v>439999.99544735253</v>
      </c>
      <c r="I41" s="2">
        <v>324851.07382980402</v>
      </c>
      <c r="J41" s="2">
        <v>1872588.9273525211</v>
      </c>
      <c r="K41" s="2">
        <v>0</v>
      </c>
      <c r="L41" s="2">
        <f t="shared" si="1"/>
        <v>2637439.9966296777</v>
      </c>
      <c r="M41" s="2">
        <f t="shared" si="2"/>
        <v>8919325.675060086</v>
      </c>
      <c r="O41" s="2">
        <f>B41-'Dagens modell'!B41</f>
        <v>-1.8266774713993073E-3</v>
      </c>
      <c r="P41" s="2">
        <f>C41-'Dagens modell'!C41</f>
        <v>108827.11537133483</v>
      </c>
      <c r="Q41" s="2">
        <f>D41-'Dagens modell'!D41</f>
        <v>1466967.883808923</v>
      </c>
      <c r="R41" s="2">
        <f>E41-'Dagens modell'!E41</f>
        <v>-1929243.3258539848</v>
      </c>
      <c r="S41" s="2">
        <f>F41-'Dagens modell'!F41</f>
        <v>-882903.97750740137</v>
      </c>
      <c r="T41" s="2">
        <f>G41-'Dagens modell'!G41</f>
        <v>-1236352.3060078053</v>
      </c>
      <c r="U41" s="2">
        <f>H41-'Dagens modell'!H41</f>
        <v>-4.5526474714279175E-3</v>
      </c>
      <c r="V41" s="2">
        <f>I41-'Dagens modell'!I41</f>
        <v>-1.0000076144933701E-7</v>
      </c>
      <c r="W41" s="2">
        <f>J41-'Dagens modell'!J41</f>
        <v>99871.40945880115</v>
      </c>
      <c r="X41" s="2">
        <f>K41-'Dagens modell'!K41</f>
        <v>0</v>
      </c>
      <c r="Y41" s="2">
        <f>L41-'Dagens modell'!L41</f>
        <v>99871.404906054027</v>
      </c>
      <c r="Z41" s="2">
        <f>M41-'Dagens modell'!M41</f>
        <v>-1136480.9011017494</v>
      </c>
      <c r="AB41" s="16" t="s">
        <v>112</v>
      </c>
      <c r="AC41" s="9">
        <f t="shared" si="3"/>
        <v>6.2818856784304069</v>
      </c>
      <c r="AD41" s="10">
        <f t="shared" si="4"/>
        <v>2.6374399966296775</v>
      </c>
      <c r="AE41" s="11">
        <f t="shared" si="5"/>
        <v>8.9193256750600849</v>
      </c>
      <c r="AF41" s="4"/>
      <c r="AG41" s="9">
        <f t="shared" si="6"/>
        <v>-1.2363523060078052</v>
      </c>
      <c r="AH41" s="10">
        <f t="shared" si="7"/>
        <v>9.9871404906054034E-2</v>
      </c>
      <c r="AI41" s="17">
        <f t="shared" si="8"/>
        <v>-1.1364809011017512</v>
      </c>
      <c r="AK41" s="4">
        <f t="shared" si="9"/>
        <v>1.1364809011017512</v>
      </c>
      <c r="AL41" s="24">
        <f>AK41/'Dagens modell'!M41*1000000</f>
        <v>0.1130173788143338</v>
      </c>
    </row>
    <row r="42" spans="1:38" x14ac:dyDescent="0.25">
      <c r="A42" s="4" t="s">
        <v>53</v>
      </c>
      <c r="B42" s="2">
        <v>256602.13930162613</v>
      </c>
      <c r="C42" s="2">
        <v>2171851.5783063122</v>
      </c>
      <c r="D42" s="2">
        <v>5241691.3125</v>
      </c>
      <c r="E42" s="2">
        <v>0</v>
      </c>
      <c r="F42" s="2">
        <v>0</v>
      </c>
      <c r="G42" s="2">
        <f t="shared" si="0"/>
        <v>7670145.0301079378</v>
      </c>
      <c r="H42" s="2">
        <v>170000.00086653855</v>
      </c>
      <c r="I42" s="2">
        <v>702866.70366544847</v>
      </c>
      <c r="J42" s="2">
        <v>3250926.4361093063</v>
      </c>
      <c r="K42" s="2">
        <v>0</v>
      </c>
      <c r="L42" s="2">
        <f t="shared" si="1"/>
        <v>4123793.1406412935</v>
      </c>
      <c r="M42" s="2">
        <f t="shared" si="2"/>
        <v>11793938.170749232</v>
      </c>
      <c r="O42" s="2">
        <f>B42-'Dagens modell'!B42</f>
        <v>-9.3403481878340244E-4</v>
      </c>
      <c r="P42" s="2">
        <f>C42-'Dagens modell'!C42</f>
        <v>439029.04662624002</v>
      </c>
      <c r="Q42" s="2">
        <f>D42-'Dagens modell'!D42</f>
        <v>2545460.2920063734</v>
      </c>
      <c r="R42" s="2">
        <f>E42-'Dagens modell'!E42</f>
        <v>-3689580.921230217</v>
      </c>
      <c r="S42" s="2">
        <f>F42-'Dagens modell'!F42</f>
        <v>-1088055.6007528966</v>
      </c>
      <c r="T42" s="2">
        <f>G42-'Dagens modell'!G42</f>
        <v>-1793147.1842845343</v>
      </c>
      <c r="U42" s="2">
        <f>H42-'Dagens modell'!H42</f>
        <v>8.6653855396434665E-4</v>
      </c>
      <c r="V42" s="2">
        <f>I42-'Dagens modell'!I42</f>
        <v>-1.0000076144933701E-7</v>
      </c>
      <c r="W42" s="2">
        <f>J42-'Dagens modell'!J42</f>
        <v>173382.74325916264</v>
      </c>
      <c r="X42" s="2">
        <f>K42-'Dagens modell'!K42</f>
        <v>-29508.256800185802</v>
      </c>
      <c r="Y42" s="2">
        <f>L42-'Dagens modell'!L42</f>
        <v>143874.48732541548</v>
      </c>
      <c r="Z42" s="2">
        <f>M42-'Dagens modell'!M42</f>
        <v>-1649272.6969591174</v>
      </c>
      <c r="AB42" s="16" t="s">
        <v>113</v>
      </c>
      <c r="AC42" s="9">
        <f t="shared" si="3"/>
        <v>7.6701450301079381</v>
      </c>
      <c r="AD42" s="10">
        <f t="shared" si="4"/>
        <v>4.1237931406412933</v>
      </c>
      <c r="AE42" s="11">
        <f t="shared" si="5"/>
        <v>11.793938170749232</v>
      </c>
      <c r="AF42" s="4"/>
      <c r="AG42" s="9">
        <f t="shared" si="6"/>
        <v>-1.7931471842845343</v>
      </c>
      <c r="AH42" s="10">
        <f t="shared" si="7"/>
        <v>0.14387448732541547</v>
      </c>
      <c r="AI42" s="17">
        <f t="shared" si="8"/>
        <v>-1.6492726969591189</v>
      </c>
      <c r="AK42" s="4">
        <f t="shared" si="9"/>
        <v>1.6492726969591189</v>
      </c>
      <c r="AL42" s="24">
        <f>AK42/'Dagens modell'!M42*1000000</f>
        <v>0.12268443255032188</v>
      </c>
    </row>
    <row r="43" spans="1:38" x14ac:dyDescent="0.25">
      <c r="A43" s="4" t="s">
        <v>54</v>
      </c>
      <c r="B43" s="2">
        <v>81295.07849217653</v>
      </c>
      <c r="C43" s="2">
        <v>78223.467862727353</v>
      </c>
      <c r="D43" s="2">
        <v>1747230.4375</v>
      </c>
      <c r="E43" s="2">
        <v>0</v>
      </c>
      <c r="F43" s="2">
        <v>0</v>
      </c>
      <c r="G43" s="2">
        <f t="shared" si="0"/>
        <v>1906748.9838549038</v>
      </c>
      <c r="H43" s="2">
        <v>110000.00869929531</v>
      </c>
      <c r="I43" s="2">
        <v>4690.990235809445</v>
      </c>
      <c r="J43" s="2">
        <v>723258.32818756311</v>
      </c>
      <c r="K43" s="2">
        <v>0</v>
      </c>
      <c r="L43" s="2">
        <f t="shared" si="1"/>
        <v>837949.3271226678</v>
      </c>
      <c r="M43" s="2">
        <f t="shared" si="2"/>
        <v>2744698.3109775716</v>
      </c>
      <c r="O43" s="2">
        <f>B43-'Dagens modell'!B43</f>
        <v>-2.9591504426207393E-4</v>
      </c>
      <c r="P43" s="2">
        <f>C43-'Dagens modell'!C43</f>
        <v>15812.486848826447</v>
      </c>
      <c r="Q43" s="2">
        <f>D43-'Dagens modell'!D43</f>
        <v>695700.33950748551</v>
      </c>
      <c r="R43" s="2">
        <f>E43-'Dagens modell'!E43</f>
        <v>-543195.70131374209</v>
      </c>
      <c r="S43" s="2">
        <f>F43-'Dagens modell'!F43</f>
        <v>-314081.6660532786</v>
      </c>
      <c r="T43" s="2">
        <f>G43-'Dagens modell'!G43</f>
        <v>-145764.54130662396</v>
      </c>
      <c r="U43" s="2">
        <f>H43-'Dagens modell'!H43</f>
        <v>8.6992953147273511E-3</v>
      </c>
      <c r="V43" s="2">
        <f>I43-'Dagens modell'!I43</f>
        <v>-9.9999851954635233E-8</v>
      </c>
      <c r="W43" s="2">
        <f>J43-'Dagens modell'!J43</f>
        <v>38573.777503336663</v>
      </c>
      <c r="X43" s="2">
        <f>K43-'Dagens modell'!K43</f>
        <v>-11830.880530166296</v>
      </c>
      <c r="Y43" s="2">
        <f>L43-'Dagens modell'!L43</f>
        <v>26742.905672365567</v>
      </c>
      <c r="Z43" s="2">
        <f>M43-'Dagens modell'!M43</f>
        <v>-119021.63563425839</v>
      </c>
      <c r="AB43" s="16" t="s">
        <v>114</v>
      </c>
      <c r="AC43" s="9">
        <f t="shared" si="3"/>
        <v>1.9067489838549039</v>
      </c>
      <c r="AD43" s="10">
        <f t="shared" si="4"/>
        <v>0.83794932712266779</v>
      </c>
      <c r="AE43" s="11">
        <f t="shared" si="5"/>
        <v>2.7446983109775718</v>
      </c>
      <c r="AF43" s="4"/>
      <c r="AG43" s="9">
        <f t="shared" si="6"/>
        <v>-0.14576454130662395</v>
      </c>
      <c r="AH43" s="10">
        <f t="shared" si="7"/>
        <v>2.6742905672365567E-2</v>
      </c>
      <c r="AI43" s="17">
        <f t="shared" si="8"/>
        <v>-0.11902163563425838</v>
      </c>
      <c r="AK43" s="4">
        <f t="shared" si="9"/>
        <v>0.11902163563425838</v>
      </c>
      <c r="AL43" s="24">
        <f>AK43/'Dagens modell'!M43*1000000</f>
        <v>4.156189775996677E-2</v>
      </c>
    </row>
    <row r="44" spans="1:38" x14ac:dyDescent="0.25">
      <c r="A44" s="4" t="s">
        <v>55</v>
      </c>
      <c r="B44" s="2">
        <v>-0.10643018447994233</v>
      </c>
      <c r="C44" s="2">
        <v>165649.69665048143</v>
      </c>
      <c r="D44" s="2">
        <v>3494460.875</v>
      </c>
      <c r="E44" s="2">
        <v>0</v>
      </c>
      <c r="F44" s="2">
        <v>0</v>
      </c>
      <c r="G44" s="2">
        <f t="shared" si="0"/>
        <v>3660110.4652202968</v>
      </c>
      <c r="H44" s="2">
        <v>159999.99775932069</v>
      </c>
      <c r="I44" s="2">
        <v>4886.4481623015045</v>
      </c>
      <c r="J44" s="2">
        <v>564653.34588770894</v>
      </c>
      <c r="K44" s="2">
        <v>0</v>
      </c>
      <c r="L44" s="2">
        <f t="shared" si="1"/>
        <v>729539.79180933116</v>
      </c>
      <c r="M44" s="2">
        <f t="shared" si="2"/>
        <v>4389650.2570296284</v>
      </c>
      <c r="O44" s="2">
        <f>B44-'Dagens modell'!B44</f>
        <v>3.8740712027252044E-10</v>
      </c>
      <c r="P44" s="2">
        <f>C44-'Dagens modell'!C44</f>
        <v>33485.266268103034</v>
      </c>
      <c r="Q44" s="2">
        <f>D44-'Dagens modell'!D44</f>
        <v>2415968.4668025495</v>
      </c>
      <c r="R44" s="2">
        <f>E44-'Dagens modell'!E44</f>
        <v>-849248.45011253364</v>
      </c>
      <c r="S44" s="2">
        <f>F44-'Dagens modell'!F44</f>
        <v>-252389.76009754406</v>
      </c>
      <c r="T44" s="2">
        <f>G44-'Dagens modell'!G44</f>
        <v>1347815.5228605745</v>
      </c>
      <c r="U44" s="2">
        <f>H44-'Dagens modell'!H44</f>
        <v>-2.2406793141271919E-3</v>
      </c>
      <c r="V44" s="2">
        <f>I44-'Dagens modell'!I44</f>
        <v>-9.9999851954635233E-8</v>
      </c>
      <c r="W44" s="2">
        <f>J44-'Dagens modell'!J44</f>
        <v>30114.845114011201</v>
      </c>
      <c r="X44" s="2">
        <f>K44-'Dagens modell'!K44</f>
        <v>-6949.6081435870792</v>
      </c>
      <c r="Y44" s="2">
        <f>L44-'Dagens modell'!L44</f>
        <v>23165.234729644842</v>
      </c>
      <c r="Z44" s="2">
        <f>M44-'Dagens modell'!M44</f>
        <v>1370980.7575902198</v>
      </c>
      <c r="AB44" s="16" t="s">
        <v>115</v>
      </c>
      <c r="AC44" s="9">
        <f t="shared" si="3"/>
        <v>3.6601104652202969</v>
      </c>
      <c r="AD44" s="10">
        <f t="shared" si="4"/>
        <v>0.72953979180933115</v>
      </c>
      <c r="AE44" s="11">
        <f t="shared" si="5"/>
        <v>4.3896502570296283</v>
      </c>
      <c r="AF44" s="4"/>
      <c r="AG44" s="9">
        <f t="shared" si="6"/>
        <v>1.3478155228605746</v>
      </c>
      <c r="AH44" s="10">
        <f t="shared" si="7"/>
        <v>2.3165234729644841E-2</v>
      </c>
      <c r="AI44" s="17">
        <f t="shared" si="8"/>
        <v>1.3709807575902195</v>
      </c>
      <c r="AK44" s="4">
        <f t="shared" si="9"/>
        <v>1.3709807575902195</v>
      </c>
      <c r="AL44" s="24">
        <f>AK44/'Dagens modell'!M44*1000000</f>
        <v>0.45416722759640354</v>
      </c>
    </row>
    <row r="45" spans="1:38" x14ac:dyDescent="0.25">
      <c r="A45" s="4" t="s">
        <v>56</v>
      </c>
      <c r="B45" s="2">
        <v>36156.823718720218</v>
      </c>
      <c r="C45" s="2">
        <v>354306.2956135298</v>
      </c>
      <c r="D45" s="2">
        <v>3494460.875</v>
      </c>
      <c r="E45" s="2">
        <v>0</v>
      </c>
      <c r="F45" s="2">
        <v>0</v>
      </c>
      <c r="G45" s="2">
        <f t="shared" si="0"/>
        <v>3884923.9943322502</v>
      </c>
      <c r="H45" s="2">
        <v>330000.01422008389</v>
      </c>
      <c r="I45" s="2">
        <v>166530.15337123527</v>
      </c>
      <c r="J45" s="2">
        <v>805508.40868309338</v>
      </c>
      <c r="K45" s="2">
        <v>0</v>
      </c>
      <c r="L45" s="2">
        <f t="shared" si="1"/>
        <v>1302038.5762744127</v>
      </c>
      <c r="M45" s="2">
        <f t="shared" si="2"/>
        <v>5186962.5706066629</v>
      </c>
      <c r="O45" s="2">
        <f>B45-'Dagens modell'!B45</f>
        <v>-1.316112611675635E-4</v>
      </c>
      <c r="P45" s="2">
        <f>C45-'Dagens modell'!C45</f>
        <v>71621.263962331577</v>
      </c>
      <c r="Q45" s="2">
        <f>D45-'Dagens modell'!D45</f>
        <v>2415968.4668025495</v>
      </c>
      <c r="R45" s="2">
        <f>E45-'Dagens modell'!E45</f>
        <v>-915670.52653550345</v>
      </c>
      <c r="S45" s="2">
        <f>F45-'Dagens modell'!F45</f>
        <v>-348990.38069494511</v>
      </c>
      <c r="T45" s="2">
        <f>G45-'Dagens modell'!G45</f>
        <v>1222928.8234028211</v>
      </c>
      <c r="U45" s="2">
        <f>H45-'Dagens modell'!H45</f>
        <v>1.4220083889085799E-2</v>
      </c>
      <c r="V45" s="2">
        <f>I45-'Dagens modell'!I45</f>
        <v>-1.0000076144933701E-7</v>
      </c>
      <c r="W45" s="2">
        <f>J45-'Dagens modell'!J45</f>
        <v>42960.448463098262</v>
      </c>
      <c r="X45" s="2">
        <f>K45-'Dagens modell'!K45</f>
        <v>0</v>
      </c>
      <c r="Y45" s="2">
        <f>L45-'Dagens modell'!L45</f>
        <v>42960.462683082325</v>
      </c>
      <c r="Z45" s="2">
        <f>M45-'Dagens modell'!M45</f>
        <v>1265889.2860859036</v>
      </c>
      <c r="AB45" s="16" t="s">
        <v>116</v>
      </c>
      <c r="AC45" s="9">
        <f t="shared" si="3"/>
        <v>3.88492399433225</v>
      </c>
      <c r="AD45" s="10">
        <f t="shared" si="4"/>
        <v>1.3020385762744127</v>
      </c>
      <c r="AE45" s="11">
        <f t="shared" si="5"/>
        <v>5.1869625706066627</v>
      </c>
      <c r="AF45" s="4"/>
      <c r="AG45" s="9">
        <f t="shared" si="6"/>
        <v>1.2229288234028211</v>
      </c>
      <c r="AH45" s="10">
        <f t="shared" si="7"/>
        <v>4.2960462683082325E-2</v>
      </c>
      <c r="AI45" s="17">
        <f t="shared" si="8"/>
        <v>1.2658892860859035</v>
      </c>
      <c r="AK45" s="4">
        <f t="shared" si="9"/>
        <v>1.2658892860859035</v>
      </c>
      <c r="AL45" s="24">
        <f>AK45/'Dagens modell'!M45*1000000</f>
        <v>0.32284254698407727</v>
      </c>
    </row>
    <row r="46" spans="1:38" x14ac:dyDescent="0.25">
      <c r="A46" s="4" t="s">
        <v>57</v>
      </c>
      <c r="B46" s="2">
        <v>10672.056140928871</v>
      </c>
      <c r="C46" s="2">
        <v>846654.00510246074</v>
      </c>
      <c r="D46" s="2">
        <v>5241691.3125</v>
      </c>
      <c r="E46" s="2">
        <v>0</v>
      </c>
      <c r="F46" s="2">
        <v>0</v>
      </c>
      <c r="G46" s="2">
        <f t="shared" si="0"/>
        <v>6099017.3737433897</v>
      </c>
      <c r="H46" s="2">
        <v>330000.00506274163</v>
      </c>
      <c r="I46" s="2">
        <v>381045.22769627138</v>
      </c>
      <c r="J46" s="2">
        <v>1689489.0130982301</v>
      </c>
      <c r="K46" s="2">
        <v>0</v>
      </c>
      <c r="L46" s="2">
        <f t="shared" si="1"/>
        <v>2400534.2458572434</v>
      </c>
      <c r="M46" s="2">
        <f t="shared" si="2"/>
        <v>8499551.6196006332</v>
      </c>
      <c r="O46" s="2">
        <f>B46-'Dagens modell'!B46</f>
        <v>-3.8846410461701453E-5</v>
      </c>
      <c r="P46" s="2">
        <f>C46-'Dagens modell'!C46</f>
        <v>171146.91648141562</v>
      </c>
      <c r="Q46" s="2">
        <f>D46-'Dagens modell'!D46</f>
        <v>2006214.0879076486</v>
      </c>
      <c r="R46" s="2">
        <f>E46-'Dagens modell'!E46</f>
        <v>-2516452.7437646692</v>
      </c>
      <c r="S46" s="2">
        <f>F46-'Dagens modell'!F46</f>
        <v>-1006773.1271925725</v>
      </c>
      <c r="T46" s="2">
        <f>G46-'Dagens modell'!G46</f>
        <v>-1345864.8666070234</v>
      </c>
      <c r="U46" s="2">
        <f>H46-'Dagens modell'!H46</f>
        <v>5.062741634901613E-3</v>
      </c>
      <c r="V46" s="2">
        <f>I46-'Dagens modell'!I46</f>
        <v>-1.0000076144933701E-7</v>
      </c>
      <c r="W46" s="2">
        <f>J46-'Dagens modell'!J46</f>
        <v>90106.080698572332</v>
      </c>
      <c r="X46" s="2">
        <f>K46-'Dagens modell'!K46</f>
        <v>-83643.498013990829</v>
      </c>
      <c r="Y46" s="2">
        <f>L46-'Dagens modell'!L46</f>
        <v>6462.5877472232096</v>
      </c>
      <c r="Z46" s="2">
        <f>M46-'Dagens modell'!M46</f>
        <v>-1339402.2788597997</v>
      </c>
      <c r="AB46" s="16" t="s">
        <v>117</v>
      </c>
      <c r="AC46" s="9">
        <f t="shared" si="3"/>
        <v>6.0990173737433899</v>
      </c>
      <c r="AD46" s="10">
        <f t="shared" si="4"/>
        <v>2.4005342458572434</v>
      </c>
      <c r="AE46" s="11">
        <f t="shared" si="5"/>
        <v>8.4995516196006342</v>
      </c>
      <c r="AF46" s="4"/>
      <c r="AG46" s="9">
        <f t="shared" si="6"/>
        <v>-1.3458648666070234</v>
      </c>
      <c r="AH46" s="10">
        <f t="shared" si="7"/>
        <v>6.4625877472232092E-3</v>
      </c>
      <c r="AI46" s="17">
        <f t="shared" si="8"/>
        <v>-1.3394022788598001</v>
      </c>
      <c r="AK46" s="4">
        <f t="shared" si="9"/>
        <v>1.3394022788598001</v>
      </c>
      <c r="AL46" s="24">
        <f>AK46/'Dagens modell'!M46*1000000</f>
        <v>0.13613259018007853</v>
      </c>
    </row>
    <row r="47" spans="1:38" x14ac:dyDescent="0.25">
      <c r="A47" s="4" t="s">
        <v>58</v>
      </c>
      <c r="B47" s="2">
        <v>58295.344680708768</v>
      </c>
      <c r="C47" s="2">
        <v>161048.31618796807</v>
      </c>
      <c r="D47" s="2">
        <v>1747230.4375</v>
      </c>
      <c r="E47" s="2">
        <v>0</v>
      </c>
      <c r="F47" s="2">
        <v>0</v>
      </c>
      <c r="G47" s="2">
        <f t="shared" si="0"/>
        <v>1966574.0983686768</v>
      </c>
      <c r="H47" s="2">
        <v>170000.00730342098</v>
      </c>
      <c r="I47" s="2">
        <v>0</v>
      </c>
      <c r="J47" s="2">
        <v>574968.27376625757</v>
      </c>
      <c r="K47" s="2">
        <v>0</v>
      </c>
      <c r="L47" s="2">
        <f t="shared" si="1"/>
        <v>744968.28106967849</v>
      </c>
      <c r="M47" s="2">
        <f t="shared" si="2"/>
        <v>2711542.3794383556</v>
      </c>
      <c r="O47" s="2">
        <f>B47-'Dagens modell'!B47</f>
        <v>-2.1219574409769848E-4</v>
      </c>
      <c r="P47" s="2">
        <f>C47-'Dagens modell'!C47</f>
        <v>32555.119982877965</v>
      </c>
      <c r="Q47" s="2">
        <f>D47-'Dagens modell'!D47</f>
        <v>668738.02930254932</v>
      </c>
      <c r="R47" s="2">
        <f>E47-'Dagens modell'!E47</f>
        <v>-449838.60203790682</v>
      </c>
      <c r="S47" s="2">
        <f>F47-'Dagens modell'!F47</f>
        <v>-270094.3893135534</v>
      </c>
      <c r="T47" s="2">
        <f>G47-'Dagens modell'!G47</f>
        <v>-18639.84227822884</v>
      </c>
      <c r="U47" s="2">
        <f>H47-'Dagens modell'!H47</f>
        <v>7.3034209781326354E-3</v>
      </c>
      <c r="V47" s="2">
        <f>I47-'Dagens modell'!I47</f>
        <v>-9.9999999999999995E-8</v>
      </c>
      <c r="W47" s="2">
        <f>J47-'Dagens modell'!J47</f>
        <v>30664.974600867019</v>
      </c>
      <c r="X47" s="2">
        <f>K47-'Dagens modell'!K47</f>
        <v>0</v>
      </c>
      <c r="Y47" s="2">
        <f>L47-'Dagens modell'!L47</f>
        <v>30664.981904187938</v>
      </c>
      <c r="Z47" s="2">
        <f>M47-'Dagens modell'!M47</f>
        <v>12025.139625959098</v>
      </c>
      <c r="AB47" s="16" t="s">
        <v>118</v>
      </c>
      <c r="AC47" s="9">
        <f t="shared" si="3"/>
        <v>1.9665740983686768</v>
      </c>
      <c r="AD47" s="10">
        <f t="shared" si="4"/>
        <v>0.7449682810696785</v>
      </c>
      <c r="AE47" s="11">
        <f t="shared" si="5"/>
        <v>2.7115423794383551</v>
      </c>
      <c r="AF47" s="4"/>
      <c r="AG47" s="9">
        <f t="shared" si="6"/>
        <v>-1.8639842278228839E-2</v>
      </c>
      <c r="AH47" s="10">
        <f t="shared" si="7"/>
        <v>3.0664981904187937E-2</v>
      </c>
      <c r="AI47" s="17">
        <f t="shared" si="8"/>
        <v>1.2025139625959098E-2</v>
      </c>
      <c r="AK47" s="4">
        <f t="shared" si="9"/>
        <v>1.2025139625959098E-2</v>
      </c>
      <c r="AL47" s="24">
        <f>AK47/'Dagens modell'!M47*1000000</f>
        <v>4.4545518912095508E-3</v>
      </c>
    </row>
    <row r="48" spans="1:38" x14ac:dyDescent="0.25">
      <c r="A48" s="4" t="s">
        <v>59</v>
      </c>
      <c r="B48" s="2">
        <v>0.34035472146008067</v>
      </c>
      <c r="C48" s="2">
        <v>234670.40358818206</v>
      </c>
      <c r="D48" s="2">
        <v>3494460.875</v>
      </c>
      <c r="E48" s="2">
        <v>0</v>
      </c>
      <c r="F48" s="2">
        <v>0</v>
      </c>
      <c r="G48" s="2">
        <f t="shared" si="0"/>
        <v>3729131.6189429034</v>
      </c>
      <c r="H48" s="2">
        <v>210000.00513403051</v>
      </c>
      <c r="I48" s="2">
        <v>33032.389577158174</v>
      </c>
      <c r="J48" s="2">
        <v>1035713.4756390995</v>
      </c>
      <c r="K48" s="2">
        <v>0</v>
      </c>
      <c r="L48" s="2">
        <f t="shared" si="1"/>
        <v>1278745.8703502882</v>
      </c>
      <c r="M48" s="2">
        <f t="shared" si="2"/>
        <v>5007877.4892931916</v>
      </c>
      <c r="O48" s="2">
        <f>B48-'Dagens modell'!B48</f>
        <v>-1.2388951531328019E-9</v>
      </c>
      <c r="P48" s="2">
        <f>C48-'Dagens modell'!C48</f>
        <v>47437.460546479328</v>
      </c>
      <c r="Q48" s="2">
        <f>D48-'Dagens modell'!D48</f>
        <v>2415968.4668025495</v>
      </c>
      <c r="R48" s="2">
        <f>E48-'Dagens modell'!E48</f>
        <v>-931840.42641883087</v>
      </c>
      <c r="S48" s="2">
        <f>F48-'Dagens modell'!F48</f>
        <v>-374942.38414135179</v>
      </c>
      <c r="T48" s="2">
        <f>G48-'Dagens modell'!G48</f>
        <v>1156623.1167888446</v>
      </c>
      <c r="U48" s="2">
        <f>H48-'Dagens modell'!H48</f>
        <v>5.1340305071789771E-3</v>
      </c>
      <c r="V48" s="2">
        <f>I48-'Dagens modell'!I48</f>
        <v>-1.0000076144933701E-7</v>
      </c>
      <c r="W48" s="2">
        <f>J48-'Dagens modell'!J48</f>
        <v>55238.052034085384</v>
      </c>
      <c r="X48" s="2">
        <f>K48-'Dagens modell'!K48</f>
        <v>-7390.853105094644</v>
      </c>
      <c r="Y48" s="2">
        <f>L48-'Dagens modell'!L48</f>
        <v>47847.204062921228</v>
      </c>
      <c r="Z48" s="2">
        <f>M48-'Dagens modell'!M48</f>
        <v>1204470.3208517656</v>
      </c>
      <c r="AB48" s="16" t="s">
        <v>119</v>
      </c>
      <c r="AC48" s="9">
        <f t="shared" si="3"/>
        <v>3.7291316189429033</v>
      </c>
      <c r="AD48" s="10">
        <f t="shared" si="4"/>
        <v>1.2787458703502883</v>
      </c>
      <c r="AE48" s="11">
        <f t="shared" si="5"/>
        <v>5.0078774892931914</v>
      </c>
      <c r="AF48" s="4"/>
      <c r="AG48" s="9">
        <f t="shared" si="6"/>
        <v>1.1566231167888446</v>
      </c>
      <c r="AH48" s="10">
        <f t="shared" si="7"/>
        <v>4.7847204062921228E-2</v>
      </c>
      <c r="AI48" s="17">
        <f t="shared" si="8"/>
        <v>1.2044703208517658</v>
      </c>
      <c r="AK48" s="4">
        <f t="shared" si="9"/>
        <v>1.2044703208517658</v>
      </c>
      <c r="AL48" s="24">
        <f>AK48/'Dagens modell'!M48*1000000</f>
        <v>0.31668192951987784</v>
      </c>
    </row>
    <row r="49" spans="1:38" x14ac:dyDescent="0.25">
      <c r="A49" s="4" t="s">
        <v>60</v>
      </c>
      <c r="B49" s="2">
        <v>360474.66281419632</v>
      </c>
      <c r="C49" s="2">
        <v>947884.37527775497</v>
      </c>
      <c r="D49" s="2">
        <v>5241691.3125</v>
      </c>
      <c r="E49" s="2">
        <v>0</v>
      </c>
      <c r="F49" s="2">
        <v>0</v>
      </c>
      <c r="G49" s="2">
        <f t="shared" si="0"/>
        <v>6550050.350591951</v>
      </c>
      <c r="H49" s="2">
        <v>280000.00684537407</v>
      </c>
      <c r="I49" s="2">
        <v>424778.93874886981</v>
      </c>
      <c r="J49" s="2">
        <v>2091793.6338448806</v>
      </c>
      <c r="K49" s="2">
        <v>0</v>
      </c>
      <c r="L49" s="2">
        <f t="shared" si="1"/>
        <v>2796572.5794391246</v>
      </c>
      <c r="M49" s="2">
        <f t="shared" si="2"/>
        <v>9346622.9300310761</v>
      </c>
      <c r="O49" s="2">
        <f>B49-'Dagens modell'!B49</f>
        <v>-1.3121319934725761E-3</v>
      </c>
      <c r="P49" s="2">
        <f>C49-'Dagens modell'!C49</f>
        <v>191610.13475636754</v>
      </c>
      <c r="Q49" s="2">
        <f>D49-'Dagens modell'!D49</f>
        <v>4163198.9043025495</v>
      </c>
      <c r="R49" s="2">
        <f>E49-'Dagens modell'!E49</f>
        <v>-2598742.6530649671</v>
      </c>
      <c r="S49" s="2">
        <f>F49-'Dagens modell'!F49</f>
        <v>-615685.74850541272</v>
      </c>
      <c r="T49" s="2">
        <f>G49-'Dagens modell'!G49</f>
        <v>1140380.6361764045</v>
      </c>
      <c r="U49" s="2">
        <f>H49-'Dagens modell'!H49</f>
        <v>6.8453740677796304E-3</v>
      </c>
      <c r="V49" s="2">
        <f>I49-'Dagens modell'!I49</f>
        <v>-1.0000076144933701E-7</v>
      </c>
      <c r="W49" s="2">
        <f>J49-'Dagens modell'!J49</f>
        <v>111562.32713839365</v>
      </c>
      <c r="X49" s="2">
        <f>K49-'Dagens modell'!K49</f>
        <v>-40566.958647735773</v>
      </c>
      <c r="Y49" s="2">
        <f>L49-'Dagens modell'!L49</f>
        <v>70995.375335931778</v>
      </c>
      <c r="Z49" s="2">
        <f>M49-'Dagens modell'!M49</f>
        <v>1211376.0115123373</v>
      </c>
      <c r="AB49" s="16" t="s">
        <v>120</v>
      </c>
      <c r="AC49" s="9">
        <f t="shared" si="3"/>
        <v>6.5500503505919507</v>
      </c>
      <c r="AD49" s="10">
        <f t="shared" si="4"/>
        <v>2.7965725794391245</v>
      </c>
      <c r="AE49" s="11">
        <f t="shared" si="5"/>
        <v>9.3466229300310744</v>
      </c>
      <c r="AF49" s="4"/>
      <c r="AG49" s="9">
        <f t="shared" si="6"/>
        <v>1.1403806361764046</v>
      </c>
      <c r="AH49" s="10">
        <f t="shared" si="7"/>
        <v>7.0995375335931782E-2</v>
      </c>
      <c r="AI49" s="17">
        <f t="shared" si="8"/>
        <v>1.2113760115123364</v>
      </c>
      <c r="AK49" s="4">
        <f t="shared" si="9"/>
        <v>1.2113760115123364</v>
      </c>
      <c r="AL49" s="24">
        <f>AK49/'Dagens modell'!M49*1000000</f>
        <v>0.14890463972947277</v>
      </c>
    </row>
    <row r="50" spans="1:38" x14ac:dyDescent="0.25">
      <c r="A50" s="4" t="s">
        <v>61</v>
      </c>
      <c r="B50" s="2">
        <v>0</v>
      </c>
      <c r="C50" s="2">
        <v>82824.848325240717</v>
      </c>
      <c r="D50" s="2">
        <v>1747230.4375</v>
      </c>
      <c r="E50" s="2">
        <v>0</v>
      </c>
      <c r="F50" s="2">
        <v>0</v>
      </c>
      <c r="G50" s="2">
        <f t="shared" si="0"/>
        <v>1830055.2858252407</v>
      </c>
      <c r="H50" s="2">
        <v>210000.00513403051</v>
      </c>
      <c r="I50" s="2">
        <v>16223.007898840995</v>
      </c>
      <c r="J50" s="2">
        <v>277637.74977850082</v>
      </c>
      <c r="K50" s="2">
        <v>0</v>
      </c>
      <c r="L50" s="2">
        <f t="shared" si="1"/>
        <v>503860.76281137229</v>
      </c>
      <c r="M50" s="2">
        <f t="shared" si="2"/>
        <v>2333916.0486366129</v>
      </c>
      <c r="O50" s="2">
        <f>B50-'Dagens modell'!B50</f>
        <v>0</v>
      </c>
      <c r="P50" s="2">
        <f>C50-'Dagens modell'!C50</f>
        <v>16742.633134051517</v>
      </c>
      <c r="Q50" s="2">
        <f>D50-'Dagens modell'!D50</f>
        <v>906485.68906518747</v>
      </c>
      <c r="R50" s="2">
        <f>E50-'Dagens modell'!E50</f>
        <v>0</v>
      </c>
      <c r="S50" s="2">
        <f>F50-'Dagens modell'!F50</f>
        <v>-135283.87566426198</v>
      </c>
      <c r="T50" s="2">
        <f>G50-'Dagens modell'!G50</f>
        <v>787944.44653497695</v>
      </c>
      <c r="U50" s="2">
        <f>H50-'Dagens modell'!H50</f>
        <v>5.1340305071789771E-3</v>
      </c>
      <c r="V50" s="2">
        <f>I50-'Dagens modell'!I50</f>
        <v>-1.0000076144933701E-7</v>
      </c>
      <c r="W50" s="2">
        <f>J50-'Dagens modell'!J50</f>
        <v>14807.346654853376</v>
      </c>
      <c r="X50" s="2">
        <f>K50-'Dagens modell'!K50</f>
        <v>-1075.5345936512808</v>
      </c>
      <c r="Y50" s="2">
        <f>L50-'Dagens modell'!L50</f>
        <v>13731.817195132549</v>
      </c>
      <c r="Z50" s="2">
        <f>M50-'Dagens modell'!M50</f>
        <v>801676.26373010944</v>
      </c>
      <c r="AB50" s="16" t="s">
        <v>121</v>
      </c>
      <c r="AC50" s="9">
        <f t="shared" si="3"/>
        <v>1.8300552858252406</v>
      </c>
      <c r="AD50" s="10">
        <f t="shared" si="4"/>
        <v>0.50386076281137226</v>
      </c>
      <c r="AE50" s="11">
        <f t="shared" si="5"/>
        <v>2.3339160486366128</v>
      </c>
      <c r="AF50" s="4"/>
      <c r="AG50" s="9">
        <f t="shared" si="6"/>
        <v>0.78794444653497697</v>
      </c>
      <c r="AH50" s="10">
        <f t="shared" si="7"/>
        <v>1.3731817195132549E-2</v>
      </c>
      <c r="AI50" s="17">
        <f t="shared" si="8"/>
        <v>0.80167626373010947</v>
      </c>
      <c r="AK50" s="4">
        <f t="shared" si="9"/>
        <v>0.80167626373010947</v>
      </c>
      <c r="AL50" s="24">
        <f>AK50/'Dagens modell'!M50*1000000</f>
        <v>0.52320548756605179</v>
      </c>
    </row>
    <row r="51" spans="1:38" x14ac:dyDescent="0.25">
      <c r="A51" s="4" t="s">
        <v>62</v>
      </c>
      <c r="B51" s="2">
        <v>17533.910010751351</v>
      </c>
      <c r="C51" s="2">
        <v>1486245.8893918195</v>
      </c>
      <c r="D51" s="2">
        <v>5241691.3125</v>
      </c>
      <c r="E51" s="2">
        <v>0</v>
      </c>
      <c r="F51" s="2">
        <v>0</v>
      </c>
      <c r="G51" s="2">
        <f t="shared" si="0"/>
        <v>6745471.1119025704</v>
      </c>
      <c r="H51" s="2">
        <v>349999.99939937529</v>
      </c>
      <c r="I51" s="2">
        <v>228490.31606921839</v>
      </c>
      <c r="J51" s="2">
        <v>1983896.0881083629</v>
      </c>
      <c r="K51" s="2">
        <v>0</v>
      </c>
      <c r="L51" s="2">
        <f t="shared" si="1"/>
        <v>2562386.4035769566</v>
      </c>
      <c r="M51" s="2">
        <f t="shared" si="2"/>
        <v>9307857.5154795274</v>
      </c>
      <c r="O51" s="2">
        <f>B51-'Dagens modell'!B51</f>
        <v>-6.3823637901805341E-5</v>
      </c>
      <c r="P51" s="2">
        <f>C51-'Dagens modell'!C51</f>
        <v>300437.25012770225</v>
      </c>
      <c r="Q51" s="2">
        <f>D51-'Dagens modell'!D51</f>
        <v>4163198.9043025495</v>
      </c>
      <c r="R51" s="2">
        <f>E51-'Dagens modell'!E51</f>
        <v>-3415518.0108113503</v>
      </c>
      <c r="S51" s="2">
        <f>F51-'Dagens modell'!F51</f>
        <v>-450991.7899780685</v>
      </c>
      <c r="T51" s="2">
        <f>G51-'Dagens modell'!G51</f>
        <v>597126.35357700847</v>
      </c>
      <c r="U51" s="2">
        <f>H51-'Dagens modell'!H51</f>
        <v>-6.0062471311539412E-4</v>
      </c>
      <c r="V51" s="2">
        <f>I51-'Dagens modell'!I51</f>
        <v>-1.0000076144933701E-7</v>
      </c>
      <c r="W51" s="2">
        <f>J51-'Dagens modell'!J51</f>
        <v>105807.79136577924</v>
      </c>
      <c r="X51" s="2">
        <f>K51-'Dagens modell'!K51</f>
        <v>-240781.85992753293</v>
      </c>
      <c r="Y51" s="2">
        <f>L51-'Dagens modell'!L51</f>
        <v>-134974.0691624782</v>
      </c>
      <c r="Z51" s="2">
        <f>M51-'Dagens modell'!M51</f>
        <v>462152.2844145298</v>
      </c>
      <c r="AB51" s="16" t="s">
        <v>122</v>
      </c>
      <c r="AC51" s="9">
        <f t="shared" si="3"/>
        <v>6.7454711119025701</v>
      </c>
      <c r="AD51" s="10">
        <f t="shared" si="4"/>
        <v>2.5623864035769568</v>
      </c>
      <c r="AE51" s="11">
        <f t="shared" si="5"/>
        <v>9.307857515479526</v>
      </c>
      <c r="AF51" s="4"/>
      <c r="AG51" s="9">
        <f t="shared" si="6"/>
        <v>0.5971263535770085</v>
      </c>
      <c r="AH51" s="10">
        <f t="shared" si="7"/>
        <v>-0.1349740691624782</v>
      </c>
      <c r="AI51" s="17">
        <f t="shared" si="8"/>
        <v>0.46215228441453027</v>
      </c>
      <c r="AK51" s="4">
        <f t="shared" si="9"/>
        <v>0.46215228441453027</v>
      </c>
      <c r="AL51" s="24">
        <f>AK51/'Dagens modell'!M51*1000000</f>
        <v>5.2245951265876452E-2</v>
      </c>
    </row>
    <row r="52" spans="1:38" x14ac:dyDescent="0.25">
      <c r="A52" s="4" t="s">
        <v>63</v>
      </c>
      <c r="B52" s="2">
        <v>168762.467466995</v>
      </c>
      <c r="C52" s="2">
        <v>699409.83030203276</v>
      </c>
      <c r="D52" s="2">
        <v>3494460.875</v>
      </c>
      <c r="E52" s="2">
        <v>0</v>
      </c>
      <c r="F52" s="2">
        <v>0</v>
      </c>
      <c r="G52" s="2">
        <f t="shared" si="0"/>
        <v>4362633.1727690278</v>
      </c>
      <c r="H52" s="2">
        <v>259999.98775717348</v>
      </c>
      <c r="I52" s="2">
        <v>45737.154799142088</v>
      </c>
      <c r="J52" s="2">
        <v>650007.43038789032</v>
      </c>
      <c r="K52" s="2">
        <v>0</v>
      </c>
      <c r="L52" s="2">
        <f t="shared" si="1"/>
        <v>955744.57294420595</v>
      </c>
      <c r="M52" s="2">
        <f t="shared" si="2"/>
        <v>5318377.7457132339</v>
      </c>
      <c r="O52" s="2">
        <f>B52-'Dagens modell'!B52</f>
        <v>-6.1429734341800213E-4</v>
      </c>
      <c r="P52" s="2">
        <f>C52-'Dagens modell'!C52</f>
        <v>141382.23535421293</v>
      </c>
      <c r="Q52" s="2">
        <f>D52-'Dagens modell'!D52</f>
        <v>2415968.4668025495</v>
      </c>
      <c r="R52" s="2">
        <f>E52-'Dagens modell'!E52</f>
        <v>-887711.56060249277</v>
      </c>
      <c r="S52" s="2">
        <f>F52-'Dagens modell'!F52</f>
        <v>-286708.84180822806</v>
      </c>
      <c r="T52" s="2">
        <f>G52-'Dagens modell'!G52</f>
        <v>1382930.2991317445</v>
      </c>
      <c r="U52" s="2">
        <f>H52-'Dagens modell'!H52</f>
        <v>-1.2242826516740024E-2</v>
      </c>
      <c r="V52" s="2">
        <f>I52-'Dagens modell'!I52</f>
        <v>-1.0000076144933701E-7</v>
      </c>
      <c r="W52" s="2">
        <f>J52-'Dagens modell'!J52</f>
        <v>34667.062954020803</v>
      </c>
      <c r="X52" s="2">
        <f>K52-'Dagens modell'!K52</f>
        <v>0</v>
      </c>
      <c r="Y52" s="2">
        <f>L52-'Dagens modell'!L52</f>
        <v>34667.050711094402</v>
      </c>
      <c r="Z52" s="2">
        <f>M52-'Dagens modell'!M52</f>
        <v>1417597.3498428389</v>
      </c>
      <c r="AB52" s="16" t="s">
        <v>123</v>
      </c>
      <c r="AC52" s="9">
        <f t="shared" si="3"/>
        <v>4.3626331727690282</v>
      </c>
      <c r="AD52" s="10">
        <f t="shared" si="4"/>
        <v>0.95574457294420601</v>
      </c>
      <c r="AE52" s="11">
        <f t="shared" si="5"/>
        <v>5.3183777457132342</v>
      </c>
      <c r="AF52" s="4"/>
      <c r="AG52" s="9">
        <f t="shared" si="6"/>
        <v>1.3829302991317445</v>
      </c>
      <c r="AH52" s="10">
        <f t="shared" si="7"/>
        <v>3.4667050711094403E-2</v>
      </c>
      <c r="AI52" s="17">
        <f t="shared" si="8"/>
        <v>1.4175973498428389</v>
      </c>
      <c r="AK52" s="4">
        <f t="shared" si="9"/>
        <v>1.4175973498428389</v>
      </c>
      <c r="AL52" s="24">
        <f>AK52/'Dagens modell'!M52*1000000</f>
        <v>0.36341378031524008</v>
      </c>
    </row>
    <row r="53" spans="1:38" x14ac:dyDescent="0.25">
      <c r="A53" s="4" t="s">
        <v>64</v>
      </c>
      <c r="B53" s="2">
        <v>1301865.2358490594</v>
      </c>
      <c r="C53" s="2">
        <v>611983.60151427868</v>
      </c>
      <c r="D53" s="2">
        <v>5241691.3125</v>
      </c>
      <c r="E53" s="2">
        <v>0</v>
      </c>
      <c r="F53" s="2">
        <v>0</v>
      </c>
      <c r="G53" s="2">
        <f t="shared" si="0"/>
        <v>7155540.1498633381</v>
      </c>
      <c r="H53" s="2">
        <v>349999.99939937529</v>
      </c>
      <c r="I53" s="2">
        <v>589061.32596544642</v>
      </c>
      <c r="J53" s="2">
        <v>1334106.4452122187</v>
      </c>
      <c r="K53" s="2">
        <v>0</v>
      </c>
      <c r="L53" s="2">
        <f t="shared" si="1"/>
        <v>2273167.7705770405</v>
      </c>
      <c r="M53" s="2">
        <f t="shared" si="2"/>
        <v>9428707.9204403795</v>
      </c>
      <c r="O53" s="2">
        <f>B53-'Dagens modell'!B53</f>
        <v>-4.7388046514242887E-3</v>
      </c>
      <c r="P53" s="2">
        <f>C53-'Dagens modell'!C53</f>
        <v>123709.4559349363</v>
      </c>
      <c r="Q53" s="2">
        <f>D53-'Dagens modell'!D53</f>
        <v>3893575.8022531867</v>
      </c>
      <c r="R53" s="2">
        <f>E53-'Dagens modell'!E53</f>
        <v>-1409054.8267024735</v>
      </c>
      <c r="S53" s="2">
        <f>F53-'Dagens modell'!F53</f>
        <v>-384436.72866893519</v>
      </c>
      <c r="T53" s="2">
        <f>G53-'Dagens modell'!G53</f>
        <v>2223793.6980779096</v>
      </c>
      <c r="U53" s="2">
        <f>H53-'Dagens modell'!H53</f>
        <v>-6.0062471311539412E-4</v>
      </c>
      <c r="V53" s="2">
        <f>I53-'Dagens modell'!I53</f>
        <v>-1.0000076144933701E-7</v>
      </c>
      <c r="W53" s="2">
        <f>J53-'Dagens modell'!J53</f>
        <v>71152.343744651647</v>
      </c>
      <c r="X53" s="2">
        <f>K53-'Dagens modell'!K53</f>
        <v>0</v>
      </c>
      <c r="Y53" s="2">
        <f>L53-'Dagens modell'!L53</f>
        <v>71152.343143926933</v>
      </c>
      <c r="Z53" s="2">
        <f>M53-'Dagens modell'!M53</f>
        <v>2294946.0412218375</v>
      </c>
      <c r="AB53" s="16" t="s">
        <v>124</v>
      </c>
      <c r="AC53" s="9">
        <f t="shared" si="3"/>
        <v>7.155540149863338</v>
      </c>
      <c r="AD53" s="10">
        <f t="shared" si="4"/>
        <v>2.2731677705770403</v>
      </c>
      <c r="AE53" s="11">
        <f t="shared" si="5"/>
        <v>9.4287079204403774</v>
      </c>
      <c r="AF53" s="4"/>
      <c r="AG53" s="9">
        <f t="shared" si="6"/>
        <v>2.2237936980779098</v>
      </c>
      <c r="AH53" s="10">
        <f t="shared" si="7"/>
        <v>7.1152343143926933E-2</v>
      </c>
      <c r="AI53" s="17">
        <f t="shared" si="8"/>
        <v>2.294946041221837</v>
      </c>
      <c r="AK53" s="4">
        <f t="shared" si="9"/>
        <v>2.294946041221837</v>
      </c>
      <c r="AL53" s="24">
        <f>AK53/'Dagens modell'!M53*1000000</f>
        <v>0.32170208090450497</v>
      </c>
    </row>
    <row r="54" spans="1:38" x14ac:dyDescent="0.25">
      <c r="A54" s="4" t="s">
        <v>65</v>
      </c>
      <c r="B54" s="2">
        <v>0</v>
      </c>
      <c r="C54" s="2">
        <v>179453.83803802155</v>
      </c>
      <c r="D54" s="2">
        <v>1747230.4375</v>
      </c>
      <c r="E54" s="2">
        <v>0</v>
      </c>
      <c r="F54" s="2">
        <v>0</v>
      </c>
      <c r="G54" s="2">
        <f t="shared" si="0"/>
        <v>1926684.2755380215</v>
      </c>
      <c r="H54" s="2">
        <v>200000.0047472725</v>
      </c>
      <c r="I54" s="2">
        <v>9088.7935818808</v>
      </c>
      <c r="J54" s="2">
        <v>348432.61064481229</v>
      </c>
      <c r="K54" s="2">
        <v>0</v>
      </c>
      <c r="L54" s="2">
        <f t="shared" si="1"/>
        <v>557521.40897396556</v>
      </c>
      <c r="M54" s="2">
        <f t="shared" si="2"/>
        <v>2484205.684511987</v>
      </c>
      <c r="O54" s="2">
        <f>B54-'Dagens modell'!B54</f>
        <v>0</v>
      </c>
      <c r="P54" s="2">
        <f>C54-'Dagens modell'!C54</f>
        <v>36275.705123778287</v>
      </c>
      <c r="Q54" s="2">
        <f>D54-'Dagens modell'!D54</f>
        <v>686473.23779290728</v>
      </c>
      <c r="R54" s="2">
        <f>E54-'Dagens modell'!E54</f>
        <v>0</v>
      </c>
      <c r="S54" s="2">
        <f>F54-'Dagens modell'!F54</f>
        <v>-202391.95986533468</v>
      </c>
      <c r="T54" s="2">
        <f>G54-'Dagens modell'!G54</f>
        <v>520356.98305135081</v>
      </c>
      <c r="U54" s="2">
        <f>H54-'Dagens modell'!H54</f>
        <v>4.7472724982071668E-3</v>
      </c>
      <c r="V54" s="2">
        <f>I54-'Dagens modell'!I54</f>
        <v>-1.0000076144933701E-7</v>
      </c>
      <c r="W54" s="2">
        <f>J54-'Dagens modell'!J54</f>
        <v>18583.072567723342</v>
      </c>
      <c r="X54" s="2">
        <f>K54-'Dagens modell'!K54</f>
        <v>-11763.280585451226</v>
      </c>
      <c r="Y54" s="2">
        <f>L54-'Dagens modell'!L54</f>
        <v>6819.7967294445261</v>
      </c>
      <c r="Z54" s="2">
        <f>M54-'Dagens modell'!M54</f>
        <v>527176.77978079533</v>
      </c>
      <c r="AB54" s="16" t="s">
        <v>125</v>
      </c>
      <c r="AC54" s="9">
        <f t="shared" si="3"/>
        <v>1.9266842755380216</v>
      </c>
      <c r="AD54" s="10">
        <f t="shared" si="4"/>
        <v>0.55752140897396552</v>
      </c>
      <c r="AE54" s="11">
        <f t="shared" si="5"/>
        <v>2.4842056845119869</v>
      </c>
      <c r="AF54" s="4"/>
      <c r="AG54" s="9">
        <f t="shared" si="6"/>
        <v>0.52035698305135081</v>
      </c>
      <c r="AH54" s="10">
        <f t="shared" si="7"/>
        <v>6.819796729444526E-3</v>
      </c>
      <c r="AI54" s="17">
        <f t="shared" si="8"/>
        <v>0.52717677978079536</v>
      </c>
      <c r="AK54" s="4">
        <f t="shared" si="9"/>
        <v>0.52717677978079536</v>
      </c>
      <c r="AL54" s="24">
        <f>AK54/'Dagens modell'!M54*1000000</f>
        <v>0.26937608254345424</v>
      </c>
    </row>
    <row r="55" spans="1:38" x14ac:dyDescent="0.25">
      <c r="A55" s="4" t="s">
        <v>66</v>
      </c>
      <c r="B55" s="2">
        <v>271864.35010373633</v>
      </c>
      <c r="C55" s="2">
        <v>188656.59896304831</v>
      </c>
      <c r="D55" s="2">
        <v>1747230.4375</v>
      </c>
      <c r="E55" s="2">
        <v>0</v>
      </c>
      <c r="F55" s="2">
        <v>0</v>
      </c>
      <c r="G55" s="2">
        <f t="shared" si="0"/>
        <v>2207751.3865667847</v>
      </c>
      <c r="H55" s="2">
        <v>429999.9950605944</v>
      </c>
      <c r="I55" s="2">
        <v>40752.977673594549</v>
      </c>
      <c r="J55" s="2">
        <v>490111.23892242444</v>
      </c>
      <c r="K55" s="2">
        <v>0</v>
      </c>
      <c r="L55" s="2">
        <f t="shared" si="1"/>
        <v>960864.21165661339</v>
      </c>
      <c r="M55" s="2">
        <f t="shared" si="2"/>
        <v>3168615.598223398</v>
      </c>
      <c r="O55" s="2">
        <f>B55-'Dagens modell'!B55</f>
        <v>-9.8958943272009492E-4</v>
      </c>
      <c r="P55" s="2">
        <f>C55-'Dagens modell'!C55</f>
        <v>38135.997694228485</v>
      </c>
      <c r="Q55" s="2">
        <f>D55-'Dagens modell'!D55</f>
        <v>711877.72563044738</v>
      </c>
      <c r="R55" s="2">
        <f>E55-'Dagens modell'!E55</f>
        <v>0</v>
      </c>
      <c r="S55" s="2">
        <f>F55-'Dagens modell'!F55</f>
        <v>-197415.374851739</v>
      </c>
      <c r="T55" s="2">
        <f>G55-'Dagens modell'!G55</f>
        <v>552598.3474833474</v>
      </c>
      <c r="U55" s="2">
        <f>H55-'Dagens modell'!H55</f>
        <v>-4.9394055968150496E-3</v>
      </c>
      <c r="V55" s="2">
        <f>I55-'Dagens modell'!I55</f>
        <v>-1.0000076144933701E-7</v>
      </c>
      <c r="W55" s="2">
        <f>J55-'Dagens modell'!J55</f>
        <v>26139.26607586263</v>
      </c>
      <c r="X55" s="2">
        <f>K55-'Dagens modell'!K55</f>
        <v>-7280.5418647200977</v>
      </c>
      <c r="Y55" s="2">
        <f>L55-'Dagens modell'!L55</f>
        <v>18858.719271637034</v>
      </c>
      <c r="Z55" s="2">
        <f>M55-'Dagens modell'!M55</f>
        <v>571457.0667549842</v>
      </c>
      <c r="AB55" s="16" t="s">
        <v>126</v>
      </c>
      <c r="AC55" s="9">
        <f t="shared" si="3"/>
        <v>2.2077513865667848</v>
      </c>
      <c r="AD55" s="10">
        <f t="shared" si="4"/>
        <v>0.9608642116566134</v>
      </c>
      <c r="AE55" s="11">
        <f t="shared" si="5"/>
        <v>3.1686155982233983</v>
      </c>
      <c r="AF55" s="4"/>
      <c r="AG55" s="9">
        <f t="shared" si="6"/>
        <v>0.55259834748334735</v>
      </c>
      <c r="AH55" s="10">
        <f t="shared" si="7"/>
        <v>1.8858719271637035E-2</v>
      </c>
      <c r="AI55" s="17">
        <f t="shared" si="8"/>
        <v>0.57145706675498442</v>
      </c>
      <c r="AK55" s="4">
        <f t="shared" si="9"/>
        <v>0.57145706675498442</v>
      </c>
      <c r="AL55" s="24">
        <f>AK55/'Dagens modell'!M55*1000000</f>
        <v>0.22003164605892847</v>
      </c>
    </row>
    <row r="56" spans="1:38" x14ac:dyDescent="0.25">
      <c r="A56" s="4" t="s">
        <v>67</v>
      </c>
      <c r="B56" s="2">
        <v>600392.36314460845</v>
      </c>
      <c r="C56" s="2">
        <v>386515.95885112335</v>
      </c>
      <c r="D56" s="2">
        <v>3494460.875</v>
      </c>
      <c r="E56" s="2">
        <v>0</v>
      </c>
      <c r="F56" s="2">
        <v>0</v>
      </c>
      <c r="G56" s="2">
        <f t="shared" si="0"/>
        <v>4481369.1969957314</v>
      </c>
      <c r="H56" s="2">
        <v>360000.00250659313</v>
      </c>
      <c r="I56" s="2">
        <v>34449.45954422561</v>
      </c>
      <c r="J56" s="2">
        <v>1151443.7831503516</v>
      </c>
      <c r="K56" s="2">
        <v>0</v>
      </c>
      <c r="L56" s="2">
        <f t="shared" si="1"/>
        <v>1545893.2452011704</v>
      </c>
      <c r="M56" s="2">
        <f t="shared" si="2"/>
        <v>6027262.4421969019</v>
      </c>
      <c r="O56" s="2">
        <f>B56-'Dagens modell'!B56</f>
        <v>-2.1854352671653032E-3</v>
      </c>
      <c r="P56" s="2">
        <f>C56-'Dagens modell'!C56</f>
        <v>78132.28795890708</v>
      </c>
      <c r="Q56" s="2">
        <f>D56-'Dagens modell'!D56</f>
        <v>1337476.0586050991</v>
      </c>
      <c r="R56" s="2">
        <f>E56-'Dagens modell'!E56</f>
        <v>-1096126.3131586204</v>
      </c>
      <c r="S56" s="2">
        <f>F56-'Dagens modell'!F56</f>
        <v>-593182.09144212655</v>
      </c>
      <c r="T56" s="2">
        <f>G56-'Dagens modell'!G56</f>
        <v>-273700.06022217683</v>
      </c>
      <c r="U56" s="2">
        <f>H56-'Dagens modell'!H56</f>
        <v>2.506593125872314E-3</v>
      </c>
      <c r="V56" s="2">
        <f>I56-'Dagens modell'!I56</f>
        <v>-1.0000076144933701E-7</v>
      </c>
      <c r="W56" s="2">
        <f>J56-'Dagens modell'!J56</f>
        <v>61410.335101352073</v>
      </c>
      <c r="X56" s="2">
        <f>K56-'Dagens modell'!K56</f>
        <v>-201676.52521475605</v>
      </c>
      <c r="Y56" s="2">
        <f>L56-'Dagens modell'!L56</f>
        <v>-140266.18760691094</v>
      </c>
      <c r="Z56" s="2">
        <f>M56-'Dagens modell'!M56</f>
        <v>-413966.24782908801</v>
      </c>
      <c r="AB56" s="16" t="s">
        <v>127</v>
      </c>
      <c r="AC56" s="9">
        <f t="shared" si="3"/>
        <v>4.4813691969957317</v>
      </c>
      <c r="AD56" s="10">
        <f t="shared" si="4"/>
        <v>1.5458932452011704</v>
      </c>
      <c r="AE56" s="11">
        <f t="shared" si="5"/>
        <v>6.0272624421969017</v>
      </c>
      <c r="AF56" s="4"/>
      <c r="AG56" s="9">
        <f t="shared" si="6"/>
        <v>-0.27370006022217686</v>
      </c>
      <c r="AH56" s="10">
        <f t="shared" si="7"/>
        <v>-0.14026618760691095</v>
      </c>
      <c r="AI56" s="17">
        <f t="shared" si="8"/>
        <v>-0.41396624782908781</v>
      </c>
      <c r="AK56" s="4">
        <f t="shared" si="9"/>
        <v>0.41396624782908781</v>
      </c>
      <c r="AL56" s="24">
        <f>AK56/'Dagens modell'!M56*1000000</f>
        <v>6.4268211509102238E-2</v>
      </c>
    </row>
    <row r="57" spans="1:38" x14ac:dyDescent="0.25">
      <c r="A57" s="4" t="s">
        <v>68</v>
      </c>
      <c r="B57" s="2">
        <v>0.45296523248828324</v>
      </c>
      <c r="C57" s="2">
        <v>262278.68636326224</v>
      </c>
      <c r="D57" s="2">
        <v>3494460.875</v>
      </c>
      <c r="E57" s="2">
        <v>0</v>
      </c>
      <c r="F57" s="2">
        <v>0</v>
      </c>
      <c r="G57" s="2">
        <f t="shared" si="0"/>
        <v>3756740.0143284947</v>
      </c>
      <c r="H57" s="2">
        <v>319999.99551864137</v>
      </c>
      <c r="I57" s="2">
        <v>78867.273339546286</v>
      </c>
      <c r="J57" s="2">
        <v>776703.70038955065</v>
      </c>
      <c r="K57" s="2">
        <v>0</v>
      </c>
      <c r="L57" s="2">
        <f t="shared" si="1"/>
        <v>1175570.9692477384</v>
      </c>
      <c r="M57" s="2">
        <f t="shared" si="2"/>
        <v>4932310.9835762326</v>
      </c>
      <c r="O57" s="2">
        <f>B57-'Dagens modell'!B57</f>
        <v>-1.6487987641866653E-9</v>
      </c>
      <c r="P57" s="2">
        <f>C57-'Dagens modell'!C57</f>
        <v>53018.338257829775</v>
      </c>
      <c r="Q57" s="2">
        <f>D57-'Dagens modell'!D57</f>
        <v>2415968.4668025495</v>
      </c>
      <c r="R57" s="2">
        <f>E57-'Dagens modell'!E57</f>
        <v>-695625.28683327988</v>
      </c>
      <c r="S57" s="2">
        <f>F57-'Dagens modell'!F57</f>
        <v>-303873.53380474221</v>
      </c>
      <c r="T57" s="2">
        <f>G57-'Dagens modell'!G57</f>
        <v>1469487.9844223554</v>
      </c>
      <c r="U57" s="2">
        <f>H57-'Dagens modell'!H57</f>
        <v>-4.4813586282543838E-3</v>
      </c>
      <c r="V57" s="2">
        <f>I57-'Dagens modell'!I57</f>
        <v>-1.0000076144933701E-7</v>
      </c>
      <c r="W57" s="2">
        <f>J57-'Dagens modell'!J57</f>
        <v>41424.197354109376</v>
      </c>
      <c r="X57" s="2">
        <f>K57-'Dagens modell'!K57</f>
        <v>-9928.0116337037107</v>
      </c>
      <c r="Y57" s="2">
        <f>L57-'Dagens modell'!L57</f>
        <v>31496.181238947203</v>
      </c>
      <c r="Z57" s="2">
        <f>M57-'Dagens modell'!M57</f>
        <v>1500984.1656613024</v>
      </c>
      <c r="AB57" s="18" t="s">
        <v>128</v>
      </c>
      <c r="AC57" s="19">
        <f t="shared" si="3"/>
        <v>3.7567400143284946</v>
      </c>
      <c r="AD57" s="20">
        <f t="shared" si="4"/>
        <v>1.1755709692477383</v>
      </c>
      <c r="AE57" s="21">
        <f t="shared" si="5"/>
        <v>4.9323109835762331</v>
      </c>
      <c r="AF57" s="22"/>
      <c r="AG57" s="19">
        <f t="shared" si="6"/>
        <v>1.4694879844223554</v>
      </c>
      <c r="AH57" s="20">
        <f t="shared" si="7"/>
        <v>3.14961812389472E-2</v>
      </c>
      <c r="AI57" s="23">
        <f t="shared" si="8"/>
        <v>1.5009841656613025</v>
      </c>
      <c r="AK57" s="4">
        <f t="shared" si="9"/>
        <v>1.5009841656613025</v>
      </c>
      <c r="AL57" s="24">
        <f>AK57/'Dagens modell'!M57*1000000</f>
        <v>0.4374355009918251</v>
      </c>
    </row>
    <row r="58" spans="1:38" x14ac:dyDescent="0.25">
      <c r="B58" s="3">
        <f t="shared" ref="B58:L58" si="10">SUM(B3:B57)</f>
        <v>21098130</v>
      </c>
      <c r="C58" s="3">
        <f t="shared" si="10"/>
        <v>55911373.999999993</v>
      </c>
      <c r="D58" s="3">
        <f t="shared" si="10"/>
        <v>223645496</v>
      </c>
      <c r="E58" s="3">
        <f t="shared" si="10"/>
        <v>0</v>
      </c>
      <c r="F58" s="3">
        <f t="shared" si="10"/>
        <v>0</v>
      </c>
      <c r="G58" s="3">
        <f t="shared" si="10"/>
        <v>300654999.99999994</v>
      </c>
      <c r="H58" s="3">
        <f t="shared" si="10"/>
        <v>17580000</v>
      </c>
      <c r="I58" s="3">
        <f t="shared" si="10"/>
        <v>33399752.749999996</v>
      </c>
      <c r="J58" s="3">
        <f t="shared" si="10"/>
        <v>100199258.24999993</v>
      </c>
      <c r="K58" s="3">
        <f t="shared" si="10"/>
        <v>0</v>
      </c>
      <c r="L58" s="3">
        <f t="shared" si="10"/>
        <v>151179010.99999991</v>
      </c>
      <c r="M58" s="3">
        <f>SUM(M3:M57)</f>
        <v>451834011.00000006</v>
      </c>
      <c r="O58" s="3">
        <f t="shared" ref="O58:Y58" si="11">SUM(O3:O57)</f>
        <v>-7.6797440625585342E-2</v>
      </c>
      <c r="P58" s="3">
        <f t="shared" si="11"/>
        <v>11302207.511770004</v>
      </c>
      <c r="Q58" s="3">
        <f t="shared" si="11"/>
        <v>138040999.92675599</v>
      </c>
      <c r="R58" s="3">
        <f t="shared" si="11"/>
        <v>-116343207.36172859</v>
      </c>
      <c r="S58" s="3">
        <f t="shared" si="11"/>
        <v>-33000000</v>
      </c>
      <c r="T58" s="3">
        <f t="shared" si="11"/>
        <v>-7.0547685027122498E-8</v>
      </c>
      <c r="U58" s="3">
        <f t="shared" si="11"/>
        <v>-8.440110832452774E-10</v>
      </c>
      <c r="V58" s="3">
        <f t="shared" si="11"/>
        <v>-5.5007345286459893E-6</v>
      </c>
      <c r="W58" s="3">
        <f t="shared" si="11"/>
        <v>5343960.4399999958</v>
      </c>
      <c r="X58" s="3">
        <f t="shared" si="11"/>
        <v>-5343960.4399999995</v>
      </c>
      <c r="Y58" s="3">
        <f t="shared" si="11"/>
        <v>-5.5055716075003147E-6</v>
      </c>
      <c r="Z58" s="3">
        <f>SUM(Z3:Z57)</f>
        <v>-5.5711716413497925E-6</v>
      </c>
      <c r="AK58" s="4"/>
      <c r="AL58" s="4"/>
    </row>
    <row r="59" spans="1:38" x14ac:dyDescent="0.25">
      <c r="AI59" s="4">
        <f>COUNTIF(AI3:AI57,"&lt;0")</f>
        <v>19</v>
      </c>
      <c r="AK59" s="26">
        <f>AVERAGE(AK3:AK57)</f>
        <v>1.312093982695532</v>
      </c>
      <c r="AL59" s="25">
        <f>AVERAGE(AL3:AL57)</f>
        <v>0.2012550241504337</v>
      </c>
    </row>
    <row r="60" spans="1:38" x14ac:dyDescent="0.25">
      <c r="AK60" s="4"/>
      <c r="AL60" s="24"/>
    </row>
    <row r="61" spans="1:38" x14ac:dyDescent="0.25">
      <c r="AK61" s="4"/>
      <c r="AL61" s="24"/>
    </row>
    <row r="62" spans="1:38" x14ac:dyDescent="0.25">
      <c r="AK62" s="4"/>
      <c r="AL62" s="24"/>
    </row>
    <row r="63" spans="1:38" x14ac:dyDescent="0.25">
      <c r="AK63" s="4"/>
      <c r="AL63" s="24"/>
    </row>
    <row r="64" spans="1:38" x14ac:dyDescent="0.25">
      <c r="AK64" s="4"/>
      <c r="AL64" s="24"/>
    </row>
    <row r="65" spans="37:38" x14ac:dyDescent="0.25">
      <c r="AK65" s="4"/>
      <c r="AL65" s="24"/>
    </row>
    <row r="66" spans="37:38" x14ac:dyDescent="0.25">
      <c r="AK66" s="4"/>
      <c r="AL66" s="24"/>
    </row>
    <row r="67" spans="37:38" x14ac:dyDescent="0.25">
      <c r="AK67" s="4"/>
      <c r="AL67" s="24"/>
    </row>
    <row r="68" spans="37:38" x14ac:dyDescent="0.25">
      <c r="AK68" s="4"/>
      <c r="AL68" s="24"/>
    </row>
    <row r="69" spans="37:38" x14ac:dyDescent="0.25">
      <c r="AK69" s="4"/>
      <c r="AL69" s="24"/>
    </row>
    <row r="70" spans="37:38" x14ac:dyDescent="0.25">
      <c r="AK70" s="4"/>
      <c r="AL70" s="24"/>
    </row>
    <row r="71" spans="37:38" x14ac:dyDescent="0.25">
      <c r="AK71" s="4"/>
      <c r="AL71" s="24"/>
    </row>
    <row r="72" spans="37:38" x14ac:dyDescent="0.25">
      <c r="AK72" s="4"/>
      <c r="AL72" s="24"/>
    </row>
    <row r="73" spans="37:38" x14ac:dyDescent="0.25">
      <c r="AK73" s="4"/>
      <c r="AL73" s="24"/>
    </row>
    <row r="74" spans="37:38" x14ac:dyDescent="0.25">
      <c r="AK74" s="4"/>
      <c r="AL74" s="4"/>
    </row>
    <row r="75" spans="37:38" x14ac:dyDescent="0.25">
      <c r="AK75" s="26"/>
      <c r="AL75" s="25"/>
    </row>
  </sheetData>
  <mergeCells count="4">
    <mergeCell ref="B1:M1"/>
    <mergeCell ref="O1:Z1"/>
    <mergeCell ref="AC1:AE1"/>
    <mergeCell ref="AG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Dagens modell</vt:lpstr>
      <vt:lpstr>Premiss</vt:lpstr>
      <vt:lpstr>Modell 1a</vt:lpstr>
      <vt:lpstr>Modell 1b</vt:lpstr>
      <vt:lpstr>Modell 2a</vt:lpstr>
      <vt:lpstr>Modell 2b</vt:lpstr>
      <vt:lpstr>Modell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Gjerull Rygh</dc:creator>
  <cp:lastModifiedBy>Finn Gjerull Rygh</cp:lastModifiedBy>
  <dcterms:created xsi:type="dcterms:W3CDTF">2023-09-26T05:06:52Z</dcterms:created>
  <dcterms:modified xsi:type="dcterms:W3CDTF">2023-10-04T06:10:33Z</dcterms:modified>
</cp:coreProperties>
</file>