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ker\Desktop\"/>
    </mc:Choice>
  </mc:AlternateContent>
  <xr:revisionPtr revIDLastSave="0" documentId="13_ncr:1_{6B7EFF51-1406-4A6F-A2D3-EF8E5AEC64F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idsestimat" sheetId="1" r:id="rId1"/>
    <sheet name="Admin" sheetId="2" r:id="rId2"/>
  </sheets>
  <definedNames>
    <definedName name="Etappetider">Admin!$A$2:$A$48</definedName>
    <definedName name="Start_Dag1">Admin!$B$2:$B$6</definedName>
    <definedName name="Start_Dag2">Admin!$C$2:$C$6</definedName>
    <definedName name="Start_Dag3">Admin!$D$2:$D$6</definedName>
    <definedName name="Start_Dag4">Admin!#REF!</definedName>
    <definedName name="_xlnm.Print_Titles" localSheetId="0">Tidsestimat!$3:$5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" i="1" l="1"/>
  <c r="C34" i="1"/>
  <c r="H23" i="1" l="1"/>
  <c r="H38" i="1"/>
  <c r="C51" i="1"/>
  <c r="H7" i="1"/>
  <c r="G8" i="1" s="1"/>
  <c r="G39" i="1" l="1"/>
  <c r="H39" i="1" s="1"/>
  <c r="G24" i="1"/>
  <c r="H24" i="1" s="1"/>
  <c r="G25" i="1" s="1"/>
  <c r="H25" i="1" s="1"/>
  <c r="G26" i="1" s="1"/>
  <c r="H26" i="1" s="1"/>
  <c r="G27" i="1" s="1"/>
  <c r="H8" i="1"/>
  <c r="C53" i="1"/>
  <c r="G40" i="1" l="1"/>
  <c r="H40" i="1" s="1"/>
  <c r="G41" i="1" s="1"/>
  <c r="H41" i="1" s="1"/>
  <c r="G42" i="1" s="1"/>
  <c r="H42" i="1" s="1"/>
  <c r="G9" i="1"/>
  <c r="H9" i="1" s="1"/>
  <c r="G10" i="1" s="1"/>
  <c r="H10" i="1" s="1"/>
  <c r="G11" i="1" s="1"/>
  <c r="H11" i="1" s="1"/>
  <c r="H27" i="1"/>
  <c r="G28" i="1" s="1"/>
  <c r="G43" i="1" l="1"/>
  <c r="H43" i="1" s="1"/>
  <c r="G12" i="1"/>
  <c r="H12" i="1" s="1"/>
  <c r="G13" i="1" s="1"/>
  <c r="H13" i="1" s="1"/>
  <c r="G14" i="1" s="1"/>
  <c r="H28" i="1"/>
  <c r="G29" i="1" s="1"/>
  <c r="G44" i="1" l="1"/>
  <c r="H44" i="1" s="1"/>
  <c r="H29" i="1"/>
  <c r="G30" i="1" s="1"/>
  <c r="H14" i="1"/>
  <c r="G15" i="1" s="1"/>
  <c r="G45" i="1" l="1"/>
  <c r="H45" i="1" s="1"/>
  <c r="G46" i="1" s="1"/>
  <c r="H46" i="1" s="1"/>
  <c r="H15" i="1"/>
  <c r="G47" i="1" l="1"/>
  <c r="H47" i="1" s="1"/>
  <c r="G48" i="1" s="1"/>
  <c r="H48" i="1" s="1"/>
  <c r="G16" i="1"/>
  <c r="H16" i="1" s="1"/>
  <c r="G17" i="1" s="1"/>
  <c r="H17" i="1" s="1"/>
  <c r="G18" i="1" s="1"/>
  <c r="H30" i="1"/>
  <c r="G49" i="1" l="1"/>
  <c r="H49" i="1" s="1"/>
  <c r="G50" i="1" s="1"/>
  <c r="H50" i="1" s="1"/>
  <c r="G31" i="1"/>
  <c r="H31" i="1" s="1"/>
  <c r="H18" i="1"/>
  <c r="H51" i="1" l="1"/>
  <c r="F52" i="1"/>
  <c r="F51" i="1" s="1"/>
  <c r="G32" i="1"/>
  <c r="H32" i="1" s="1"/>
  <c r="F20" i="1"/>
  <c r="H19" i="1"/>
  <c r="F19" i="1" l="1"/>
  <c r="G33" i="1"/>
  <c r="H33" i="1" s="1"/>
  <c r="F35" i="1" l="1"/>
  <c r="H34" i="1"/>
  <c r="F34" i="1" l="1"/>
  <c r="F54" i="1"/>
  <c r="F53" i="1" s="1"/>
</calcChain>
</file>

<file path=xl/sharedStrings.xml><?xml version="1.0" encoding="utf-8"?>
<sst xmlns="http://schemas.openxmlformats.org/spreadsheetml/2006/main" count="199" uniqueCount="156">
  <si>
    <t>Navn på løper</t>
  </si>
  <si>
    <t>Estimert klokkeslett</t>
  </si>
  <si>
    <t>Estimert
hastighet</t>
  </si>
  <si>
    <t>Etappe
nr.</t>
  </si>
  <si>
    <t>Etappe</t>
  </si>
  <si>
    <t>Lagleder:</t>
  </si>
  <si>
    <t>Etappetider</t>
  </si>
  <si>
    <t>Start_Dag1</t>
  </si>
  <si>
    <t>Start_Dag2</t>
  </si>
  <si>
    <t>Start_Dag3</t>
  </si>
  <si>
    <t>Framnes - Steinvikholmen</t>
  </si>
  <si>
    <t>Steinvikholmen - Fættenfjord</t>
  </si>
  <si>
    <t>Åsenfjord - Åsen</t>
  </si>
  <si>
    <t>Åsen - Ronglan</t>
  </si>
  <si>
    <t>Ronglan - Skogn</t>
  </si>
  <si>
    <t>Skogn - Levanger</t>
  </si>
  <si>
    <t>Mörsil - Andersböle</t>
  </si>
  <si>
    <t>Bleckåsen - Slåtte</t>
  </si>
  <si>
    <t>Valne - Nälden</t>
  </si>
  <si>
    <t>Fættenfjord - Åsenfjord</t>
  </si>
  <si>
    <t>Levanger - Mule skole</t>
  </si>
  <si>
    <t>Nälden - Tullus</t>
  </si>
  <si>
    <t>Tullus - Rödön</t>
  </si>
  <si>
    <t>Rödön - Frösö Park</t>
  </si>
  <si>
    <t>Skalstugan - Saxån</t>
  </si>
  <si>
    <t>Saxån- Medstugan</t>
  </si>
  <si>
    <t>Medstugan - Stalltjärnsgropen</t>
  </si>
  <si>
    <t>Staakurvan - Duved</t>
  </si>
  <si>
    <t>Lag:</t>
  </si>
  <si>
    <t>Distanse km</t>
  </si>
  <si>
    <t>Telefon</t>
  </si>
  <si>
    <t>Totalt</t>
  </si>
  <si>
    <t>Total tid dag 1</t>
  </si>
  <si>
    <t>Gjennomsnittshastighet dag 2</t>
  </si>
  <si>
    <t>Gjennomsnittshastighet dag 1</t>
  </si>
  <si>
    <t>Total tid dag 2</t>
  </si>
  <si>
    <t>MÅL</t>
  </si>
  <si>
    <t>Total tid dag 3</t>
  </si>
  <si>
    <t>Sammenlagt 3 dager</t>
  </si>
  <si>
    <t>Gjennomsnittshastighet dag 3</t>
  </si>
  <si>
    <t xml:space="preserve">Gjennomsnittshastighet </t>
  </si>
  <si>
    <t>Telefon lagleder:</t>
  </si>
  <si>
    <t>Glösa - Valne</t>
  </si>
  <si>
    <t>Stalltjärnsgropen - Bodsjöbränna</t>
  </si>
  <si>
    <t>Andersböle - Bleckåsen</t>
  </si>
  <si>
    <t>Total tid</t>
  </si>
  <si>
    <t>Starttid</t>
  </si>
  <si>
    <t>Sluttid</t>
  </si>
  <si>
    <t>Stjørdal - Kvithammer</t>
  </si>
  <si>
    <t>Kvithammer - Framnes</t>
  </si>
  <si>
    <t>Mule skole - Verdal vgs</t>
  </si>
  <si>
    <t>Verdal vgs - Stiklestad</t>
  </si>
  <si>
    <t>Kalfjället- Skalstugan</t>
  </si>
  <si>
    <t>Sandvika - Kalfjället</t>
  </si>
  <si>
    <t xml:space="preserve">Bodsjöbränna - Bodsjöedet </t>
  </si>
  <si>
    <t>Bodsjöedet- Staakurvan</t>
  </si>
  <si>
    <t>Duved - Ängarna</t>
  </si>
  <si>
    <t>Ängarna - Åre</t>
  </si>
  <si>
    <t>Slåtte - Kyrkan</t>
  </si>
  <si>
    <t>Kyrkan- Glösa</t>
  </si>
  <si>
    <t>Frösö Park - Frösö camping</t>
  </si>
  <si>
    <t xml:space="preserve">Frösö camping - Valla </t>
  </si>
  <si>
    <t>Valla - Stortorget</t>
  </si>
  <si>
    <t xml:space="preserve">    Etapper med tidsestimat StOlav210 - 2025</t>
  </si>
  <si>
    <r>
      <t xml:space="preserve">1:1 </t>
    </r>
    <r>
      <rPr>
        <b/>
        <sz val="10"/>
        <rFont val="Arial"/>
        <family val="2"/>
      </rPr>
      <t>(6:1)</t>
    </r>
  </si>
  <si>
    <r>
      <t xml:space="preserve">1:2 </t>
    </r>
    <r>
      <rPr>
        <b/>
        <sz val="10"/>
        <rFont val="Arial"/>
        <family val="2"/>
      </rPr>
      <t>(6:2)</t>
    </r>
  </si>
  <si>
    <r>
      <t xml:space="preserve">2 </t>
    </r>
    <r>
      <rPr>
        <b/>
        <sz val="10"/>
        <rFont val="Arial"/>
        <family val="2"/>
      </rPr>
      <t>(7)</t>
    </r>
  </si>
  <si>
    <r>
      <t xml:space="preserve">3 </t>
    </r>
    <r>
      <rPr>
        <b/>
        <sz val="10"/>
        <rFont val="Arial"/>
        <family val="2"/>
      </rPr>
      <t>(8)</t>
    </r>
  </si>
  <si>
    <r>
      <t xml:space="preserve">4 </t>
    </r>
    <r>
      <rPr>
        <b/>
        <sz val="10"/>
        <rFont val="Arial"/>
        <family val="2"/>
      </rPr>
      <t>(9)</t>
    </r>
  </si>
  <si>
    <r>
      <t xml:space="preserve">5 </t>
    </r>
    <r>
      <rPr>
        <b/>
        <sz val="10"/>
        <rFont val="Arial"/>
        <family val="2"/>
      </rPr>
      <t>(10)</t>
    </r>
  </si>
  <si>
    <r>
      <t xml:space="preserve">6 </t>
    </r>
    <r>
      <rPr>
        <b/>
        <sz val="10"/>
        <rFont val="Arial"/>
        <family val="2"/>
      </rPr>
      <t>(11)</t>
    </r>
  </si>
  <si>
    <r>
      <t xml:space="preserve">7 </t>
    </r>
    <r>
      <rPr>
        <b/>
        <sz val="10"/>
        <rFont val="Arial"/>
        <family val="2"/>
      </rPr>
      <t>(12)</t>
    </r>
  </si>
  <si>
    <r>
      <t xml:space="preserve">8 </t>
    </r>
    <r>
      <rPr>
        <b/>
        <sz val="10"/>
        <rFont val="Arial"/>
        <family val="2"/>
      </rPr>
      <t>(13)</t>
    </r>
  </si>
  <si>
    <t>10 etapper</t>
  </si>
  <si>
    <r>
      <t xml:space="preserve">9 </t>
    </r>
    <r>
      <rPr>
        <b/>
        <sz val="10"/>
        <rFont val="Arial"/>
        <family val="2"/>
      </rPr>
      <t>(14)</t>
    </r>
  </si>
  <si>
    <r>
      <t xml:space="preserve">10:1 </t>
    </r>
    <r>
      <rPr>
        <b/>
        <sz val="10"/>
        <rFont val="Arial"/>
        <family val="2"/>
      </rPr>
      <t>(15:1)</t>
    </r>
  </si>
  <si>
    <r>
      <t xml:space="preserve">10:2 </t>
    </r>
    <r>
      <rPr>
        <b/>
        <sz val="10"/>
        <rFont val="Arial"/>
        <family val="2"/>
      </rPr>
      <t>(15:2)</t>
    </r>
  </si>
  <si>
    <r>
      <t xml:space="preserve">18:2 </t>
    </r>
    <r>
      <rPr>
        <b/>
        <sz val="10"/>
        <rFont val="Arial"/>
        <family val="2"/>
      </rPr>
      <t>(30:2)</t>
    </r>
  </si>
  <si>
    <r>
      <t xml:space="preserve">18:1 </t>
    </r>
    <r>
      <rPr>
        <b/>
        <sz val="10"/>
        <rFont val="Arial"/>
        <family val="2"/>
      </rPr>
      <t>(30:1)</t>
    </r>
  </si>
  <si>
    <r>
      <t xml:space="preserve">17 </t>
    </r>
    <r>
      <rPr>
        <b/>
        <sz val="10"/>
        <rFont val="Arial"/>
        <family val="2"/>
      </rPr>
      <t>(29)</t>
    </r>
  </si>
  <si>
    <r>
      <t xml:space="preserve">16:2 </t>
    </r>
    <r>
      <rPr>
        <b/>
        <sz val="10"/>
        <rFont val="Arial"/>
        <family val="2"/>
      </rPr>
      <t>(28:2)</t>
    </r>
  </si>
  <si>
    <r>
      <t xml:space="preserve">16:1 </t>
    </r>
    <r>
      <rPr>
        <b/>
        <sz val="10"/>
        <rFont val="Arial"/>
        <family val="2"/>
      </rPr>
      <t>(28:1)</t>
    </r>
  </si>
  <si>
    <r>
      <t xml:space="preserve">15 </t>
    </r>
    <r>
      <rPr>
        <b/>
        <sz val="10"/>
        <rFont val="Arial"/>
        <family val="2"/>
      </rPr>
      <t>(27)</t>
    </r>
  </si>
  <si>
    <r>
      <t xml:space="preserve">14 </t>
    </r>
    <r>
      <rPr>
        <b/>
        <sz val="10"/>
        <rFont val="Arial"/>
        <family val="2"/>
      </rPr>
      <t>(26)</t>
    </r>
  </si>
  <si>
    <r>
      <t xml:space="preserve">13 </t>
    </r>
    <r>
      <rPr>
        <b/>
        <sz val="10"/>
        <rFont val="Arial"/>
        <family val="2"/>
      </rPr>
      <t>(25)</t>
    </r>
  </si>
  <si>
    <r>
      <t xml:space="preserve">12 </t>
    </r>
    <r>
      <rPr>
        <b/>
        <sz val="10"/>
        <rFont val="Arial"/>
        <family val="2"/>
      </rPr>
      <t>(24)</t>
    </r>
  </si>
  <si>
    <r>
      <t xml:space="preserve">11:2 </t>
    </r>
    <r>
      <rPr>
        <b/>
        <sz val="10"/>
        <rFont val="Arial"/>
        <family val="2"/>
      </rPr>
      <t>(23:2)</t>
    </r>
  </si>
  <si>
    <r>
      <t xml:space="preserve">11:1 </t>
    </r>
    <r>
      <rPr>
        <b/>
        <sz val="10"/>
        <rFont val="Arial"/>
        <family val="2"/>
      </rPr>
      <t>(23:1)</t>
    </r>
  </si>
  <si>
    <r>
      <t xml:space="preserve">19 </t>
    </r>
    <r>
      <rPr>
        <b/>
        <sz val="10"/>
        <rFont val="Arial"/>
        <family val="2"/>
      </rPr>
      <t>(36)</t>
    </r>
  </si>
  <si>
    <r>
      <t xml:space="preserve">20 </t>
    </r>
    <r>
      <rPr>
        <b/>
        <sz val="10"/>
        <rFont val="Arial"/>
        <family val="2"/>
      </rPr>
      <t>(37)</t>
    </r>
  </si>
  <si>
    <r>
      <t xml:space="preserve">21 </t>
    </r>
    <r>
      <rPr>
        <b/>
        <sz val="10"/>
        <rFont val="Arial"/>
        <family val="2"/>
      </rPr>
      <t>(38)</t>
    </r>
  </si>
  <si>
    <r>
      <t xml:space="preserve">23 </t>
    </r>
    <r>
      <rPr>
        <b/>
        <sz val="10"/>
        <rFont val="Arial"/>
        <family val="2"/>
      </rPr>
      <t>(40)</t>
    </r>
  </si>
  <si>
    <r>
      <t xml:space="preserve">24 </t>
    </r>
    <r>
      <rPr>
        <b/>
        <sz val="10"/>
        <rFont val="Arial"/>
        <family val="2"/>
      </rPr>
      <t>(41)</t>
    </r>
  </si>
  <si>
    <r>
      <t xml:space="preserve">25 </t>
    </r>
    <r>
      <rPr>
        <b/>
        <sz val="10"/>
        <rFont val="Arial"/>
        <family val="2"/>
      </rPr>
      <t>(42)</t>
    </r>
  </si>
  <si>
    <r>
      <t xml:space="preserve">26 </t>
    </r>
    <r>
      <rPr>
        <b/>
        <sz val="10"/>
        <rFont val="Arial"/>
        <family val="2"/>
      </rPr>
      <t>(43)</t>
    </r>
  </si>
  <si>
    <r>
      <t xml:space="preserve">22:1 </t>
    </r>
    <r>
      <rPr>
        <b/>
        <sz val="10"/>
        <rFont val="Arial"/>
        <family val="2"/>
      </rPr>
      <t>(39:1)</t>
    </r>
  </si>
  <si>
    <r>
      <t xml:space="preserve">22:2 </t>
    </r>
    <r>
      <rPr>
        <b/>
        <sz val="10"/>
        <rFont val="Arial"/>
        <family val="2"/>
      </rPr>
      <t>(39:2)</t>
    </r>
  </si>
  <si>
    <r>
      <t xml:space="preserve">27 </t>
    </r>
    <r>
      <rPr>
        <b/>
        <sz val="10"/>
        <rFont val="Arial"/>
        <family val="2"/>
      </rPr>
      <t>(44)</t>
    </r>
  </si>
  <si>
    <r>
      <t xml:space="preserve">28:1 </t>
    </r>
    <r>
      <rPr>
        <b/>
        <sz val="10"/>
        <rFont val="Arial"/>
        <family val="2"/>
      </rPr>
      <t>(45:1)</t>
    </r>
  </si>
  <si>
    <r>
      <t xml:space="preserve">28:3 </t>
    </r>
    <r>
      <rPr>
        <b/>
        <sz val="10"/>
        <rFont val="Arial"/>
        <family val="2"/>
      </rPr>
      <t>(45:3)</t>
    </r>
  </si>
  <si>
    <r>
      <t xml:space="preserve">28:2 </t>
    </r>
    <r>
      <rPr>
        <b/>
        <sz val="10"/>
        <rFont val="Arial"/>
        <family val="2"/>
      </rPr>
      <t>(45:2)</t>
    </r>
  </si>
  <si>
    <t>8 etapper</t>
  </si>
  <si>
    <t>28.juni Mörsil - Östersund 72.4 km</t>
  </si>
  <si>
    <t>Uppdaterad version 2025-05-29</t>
  </si>
  <si>
    <t>26.juni Stjørdal - Stiklestad 76.6 km</t>
  </si>
  <si>
    <t>27.juni Sandvika - Åre 61.4 km</t>
  </si>
  <si>
    <t>Jonas Mack</t>
  </si>
  <si>
    <t>Eirik Lindø</t>
  </si>
  <si>
    <t>Geir-Arve Clausen</t>
  </si>
  <si>
    <t>Torgeir Storflor</t>
  </si>
  <si>
    <t>Synnøve G. Olsen</t>
  </si>
  <si>
    <t>Ayla Baysal</t>
  </si>
  <si>
    <t>Sissel Nordberg</t>
  </si>
  <si>
    <t>Geir Johan Einang</t>
  </si>
  <si>
    <t>Kathrine Storflor</t>
  </si>
  <si>
    <t>Rolf Hernes</t>
  </si>
  <si>
    <t>Håkon Kyllo</t>
  </si>
  <si>
    <t>Ingrid Avelsgaard</t>
  </si>
  <si>
    <t>Karstein Sletvold</t>
  </si>
  <si>
    <t>Arnt Ove Fordal</t>
  </si>
  <si>
    <t>Kjell Olav Storflor</t>
  </si>
  <si>
    <t>Hermann M. Storflor</t>
  </si>
  <si>
    <t>Astrid Andersen</t>
  </si>
  <si>
    <t>Sondre G. Storflor</t>
  </si>
  <si>
    <t>Torgeir Sødermann</t>
  </si>
  <si>
    <t>Tommy Aasvangen</t>
  </si>
  <si>
    <t>Anniken Hastadklev</t>
  </si>
  <si>
    <t>Synnøve Jacobsen</t>
  </si>
  <si>
    <t>Live Sødermann</t>
  </si>
  <si>
    <t>Erling Andersen</t>
  </si>
  <si>
    <t>462 34 505</t>
  </si>
  <si>
    <t>924 07 562</t>
  </si>
  <si>
    <t>932 18 145</t>
  </si>
  <si>
    <t>(932 18 145)</t>
  </si>
  <si>
    <t>452 27 653</t>
  </si>
  <si>
    <t>977 68 375</t>
  </si>
  <si>
    <t>402 28 182</t>
  </si>
  <si>
    <t>936 48 113</t>
  </si>
  <si>
    <t>930 27 158</t>
  </si>
  <si>
    <t>952 52 277</t>
  </si>
  <si>
    <t>Mikael Bremseth</t>
  </si>
  <si>
    <t>936 57 228</t>
  </si>
  <si>
    <t>988 69 253</t>
  </si>
  <si>
    <t>473 77 394</t>
  </si>
  <si>
    <t>926 89 513</t>
  </si>
  <si>
    <t>926 56 896</t>
  </si>
  <si>
    <t>472 60 759</t>
  </si>
  <si>
    <t>481 50 304</t>
  </si>
  <si>
    <t>922 27 185</t>
  </si>
  <si>
    <t>975 05 424</t>
  </si>
  <si>
    <t>466 83 367</t>
  </si>
  <si>
    <t>(466 83 367)</t>
  </si>
  <si>
    <t>(975 05 424)</t>
  </si>
  <si>
    <t>(908 32 196)</t>
  </si>
  <si>
    <t>IL DALEBRAND</t>
  </si>
  <si>
    <t>Startnummer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</si>
</sst>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\ %"/>
    <numFmt numFmtId="166" formatCode="[h]:mm:ss;@"/>
  </numFmts>
  <fonts count="20" x14ac:knownFonts="1">
    <font>
      <sz val="10"/>
      <name val="Arial"/>
    </font>
    <font>
      <sz val="12"/>
      <name val="Times New Roman"/>
      <family val="1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sz val="9"/>
      <name val="Arial"/>
      <family val="2"/>
    </font>
    <font>
      <b/>
      <sz val="24"/>
      <color theme="0"/>
      <name val="Arial"/>
      <family val="2"/>
    </font>
    <font>
      <b/>
      <sz val="18"/>
      <color theme="0"/>
      <name val="Arial"/>
      <family val="2"/>
    </font>
    <font>
      <sz val="12"/>
      <name val="Arial"/>
      <family val="2"/>
    </font>
    <font>
      <b/>
      <sz val="12"/>
      <color indexed="8"/>
      <name val="Arial"/>
      <family val="2"/>
    </font>
    <font>
      <sz val="9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14"/>
      <name val="Arial"/>
      <family val="2"/>
    </font>
    <font>
      <b/>
      <sz val="10"/>
      <color rgb="FFFF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2" tint="-0.499984740745262"/>
        <bgColor indexed="64"/>
      </patternFill>
    </fill>
  </fills>
  <borders count="37">
    <border>
      <left/>
      <right/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indexed="64"/>
      </right>
      <top style="thick">
        <color theme="0"/>
      </top>
      <bottom/>
      <diagonal/>
    </border>
    <border>
      <left style="thick">
        <color indexed="64"/>
      </left>
      <right/>
      <top style="thick">
        <color theme="0"/>
      </top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  <border>
      <left style="thick">
        <color theme="0"/>
      </left>
      <right/>
      <top/>
      <bottom/>
      <diagonal/>
    </border>
    <border>
      <left/>
      <right style="thick">
        <color indexed="64"/>
      </right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/>
      <diagonal/>
    </border>
    <border>
      <left style="thick">
        <color indexed="64"/>
      </left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 style="thick">
        <color theme="0"/>
      </left>
      <right style="thick">
        <color theme="0"/>
      </right>
      <top style="thin">
        <color theme="0"/>
      </top>
      <bottom style="thick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/>
      </left>
      <right style="thin">
        <color theme="0"/>
      </right>
      <top style="double">
        <color theme="0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double">
        <color theme="0"/>
      </bottom>
      <diagonal/>
    </border>
    <border>
      <left style="double">
        <color theme="0"/>
      </left>
      <right style="thin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thin">
        <color theme="0"/>
      </bottom>
      <diagonal/>
    </border>
    <border>
      <left/>
      <right style="double">
        <color theme="0"/>
      </right>
      <top style="thin">
        <color theme="0"/>
      </top>
      <bottom style="double">
        <color theme="0"/>
      </bottom>
      <diagonal/>
    </border>
    <border>
      <left style="thick">
        <color theme="0"/>
      </left>
      <right/>
      <top style="double">
        <color theme="0"/>
      </top>
      <bottom style="thick">
        <color theme="0"/>
      </bottom>
      <diagonal/>
    </border>
    <border>
      <left style="double">
        <color theme="0"/>
      </left>
      <right/>
      <top style="double">
        <color theme="0"/>
      </top>
      <bottom/>
      <diagonal/>
    </border>
    <border>
      <left style="thick">
        <color theme="0"/>
      </left>
      <right style="thin">
        <color indexed="64"/>
      </right>
      <top style="thick">
        <color theme="0"/>
      </top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n">
        <color indexed="64"/>
      </bottom>
      <diagonal/>
    </border>
    <border>
      <left style="thin">
        <color indexed="64"/>
      </left>
      <right/>
      <top style="thick">
        <color theme="0"/>
      </top>
      <bottom style="thin">
        <color indexed="64"/>
      </bottom>
      <diagonal/>
    </border>
    <border>
      <left/>
      <right/>
      <top style="thick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159">
    <xf numFmtId="0" fontId="0" fillId="0" borderId="0" xfId="0"/>
    <xf numFmtId="20" fontId="0" fillId="0" borderId="0" xfId="0" applyNumberFormat="1"/>
    <xf numFmtId="0" fontId="2" fillId="0" borderId="0" xfId="0" applyFont="1"/>
    <xf numFmtId="21" fontId="0" fillId="0" borderId="0" xfId="0" applyNumberFormat="1"/>
    <xf numFmtId="0" fontId="5" fillId="0" borderId="0" xfId="0" applyFont="1"/>
    <xf numFmtId="164" fontId="5" fillId="0" borderId="0" xfId="0" applyNumberFormat="1" applyFont="1"/>
    <xf numFmtId="0" fontId="6" fillId="0" borderId="0" xfId="0" applyFont="1"/>
    <xf numFmtId="164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right"/>
    </xf>
    <xf numFmtId="45" fontId="3" fillId="0" borderId="0" xfId="0" applyNumberFormat="1" applyFont="1"/>
    <xf numFmtId="164" fontId="1" fillId="0" borderId="0" xfId="0" applyNumberFormat="1" applyFont="1" applyAlignment="1">
      <alignment horizontal="center" vertical="top" wrapText="1"/>
    </xf>
    <xf numFmtId="21" fontId="3" fillId="0" borderId="0" xfId="0" applyNumberFormat="1" applyFont="1"/>
    <xf numFmtId="20" fontId="5" fillId="0" borderId="0" xfId="0" applyNumberFormat="1" applyFont="1"/>
    <xf numFmtId="20" fontId="3" fillId="0" borderId="0" xfId="0" applyNumberFormat="1" applyFont="1"/>
    <xf numFmtId="0" fontId="5" fillId="0" borderId="0" xfId="0" applyFont="1" applyAlignment="1">
      <alignment horizontal="center"/>
    </xf>
    <xf numFmtId="20" fontId="5" fillId="0" borderId="0" xfId="0" applyNumberFormat="1" applyFont="1" applyAlignment="1">
      <alignment horizontal="center"/>
    </xf>
    <xf numFmtId="47" fontId="5" fillId="3" borderId="0" xfId="0" applyNumberFormat="1" applyFont="1" applyFill="1" applyAlignment="1">
      <alignment horizontal="center"/>
    </xf>
    <xf numFmtId="165" fontId="2" fillId="3" borderId="0" xfId="0" applyNumberFormat="1" applyFont="1" applyFill="1" applyAlignment="1">
      <alignment horizontal="center"/>
    </xf>
    <xf numFmtId="0" fontId="5" fillId="0" borderId="14" xfId="0" applyFont="1" applyBorder="1"/>
    <xf numFmtId="0" fontId="6" fillId="0" borderId="14" xfId="0" applyFont="1" applyBorder="1"/>
    <xf numFmtId="0" fontId="8" fillId="2" borderId="7" xfId="0" applyFont="1" applyFill="1" applyBorder="1"/>
    <xf numFmtId="20" fontId="3" fillId="6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3" fillId="5" borderId="11" xfId="0" applyFont="1" applyFill="1" applyBorder="1" applyAlignment="1">
      <alignment vertical="center" wrapText="1"/>
    </xf>
    <xf numFmtId="0" fontId="13" fillId="5" borderId="0" xfId="0" applyFont="1" applyFill="1" applyAlignment="1">
      <alignment vertical="center" wrapText="1"/>
    </xf>
    <xf numFmtId="0" fontId="13" fillId="5" borderId="8" xfId="0" applyFont="1" applyFill="1" applyBorder="1" applyAlignment="1">
      <alignment vertical="center" wrapText="1"/>
    </xf>
    <xf numFmtId="0" fontId="13" fillId="5" borderId="16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20" fontId="4" fillId="5" borderId="12" xfId="0" applyNumberFormat="1" applyFont="1" applyFill="1" applyBorder="1" applyAlignment="1">
      <alignment horizontal="center" vertical="center"/>
    </xf>
    <xf numFmtId="164" fontId="2" fillId="5" borderId="7" xfId="0" applyNumberFormat="1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vertical="center"/>
    </xf>
    <xf numFmtId="20" fontId="4" fillId="6" borderId="7" xfId="0" applyNumberFormat="1" applyFont="1" applyFill="1" applyBorder="1" applyAlignment="1">
      <alignment horizontal="center" vertical="center"/>
    </xf>
    <xf numFmtId="164" fontId="2" fillId="5" borderId="2" xfId="0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vertical="center"/>
    </xf>
    <xf numFmtId="164" fontId="4" fillId="4" borderId="2" xfId="0" applyNumberFormat="1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left" vertical="center" wrapText="1"/>
    </xf>
    <xf numFmtId="20" fontId="4" fillId="5" borderId="3" xfId="0" applyNumberFormat="1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164" fontId="3" fillId="6" borderId="15" xfId="0" applyNumberFormat="1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right" vertical="center"/>
    </xf>
    <xf numFmtId="164" fontId="13" fillId="6" borderId="4" xfId="0" applyNumberFormat="1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right" vertical="center"/>
    </xf>
    <xf numFmtId="164" fontId="2" fillId="5" borderId="10" xfId="0" applyNumberFormat="1" applyFont="1" applyFill="1" applyBorder="1" applyAlignment="1">
      <alignment horizontal="center" vertical="center" wrapText="1"/>
    </xf>
    <xf numFmtId="164" fontId="2" fillId="5" borderId="18" xfId="0" applyNumberFormat="1" applyFont="1" applyFill="1" applyBorder="1" applyAlignment="1">
      <alignment horizontal="center" vertical="center" wrapText="1"/>
    </xf>
    <xf numFmtId="164" fontId="2" fillId="5" borderId="14" xfId="0" applyNumberFormat="1" applyFont="1" applyFill="1" applyBorder="1" applyAlignment="1">
      <alignment horizontal="center" vertical="center" wrapText="1"/>
    </xf>
    <xf numFmtId="164" fontId="4" fillId="4" borderId="7" xfId="0" applyNumberFormat="1" applyFont="1" applyFill="1" applyBorder="1" applyAlignment="1">
      <alignment horizontal="left" vertical="center" wrapText="1"/>
    </xf>
    <xf numFmtId="164" fontId="2" fillId="5" borderId="6" xfId="0" applyNumberFormat="1" applyFont="1" applyFill="1" applyBorder="1" applyAlignment="1">
      <alignment horizontal="center" vertical="center" wrapText="1"/>
    </xf>
    <xf numFmtId="164" fontId="2" fillId="6" borderId="15" xfId="0" applyNumberFormat="1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right" vertical="center"/>
    </xf>
    <xf numFmtId="45" fontId="2" fillId="6" borderId="1" xfId="0" applyNumberFormat="1" applyFont="1" applyFill="1" applyBorder="1" applyAlignment="1">
      <alignment horizontal="center" vertical="center"/>
    </xf>
    <xf numFmtId="164" fontId="13" fillId="6" borderId="15" xfId="0" applyNumberFormat="1" applyFont="1" applyFill="1" applyBorder="1" applyAlignment="1">
      <alignment horizontal="center" vertical="center" wrapText="1"/>
    </xf>
    <xf numFmtId="21" fontId="2" fillId="6" borderId="1" xfId="0" applyNumberFormat="1" applyFont="1" applyFill="1" applyBorder="1" applyAlignment="1">
      <alignment horizontal="center" vertical="center"/>
    </xf>
    <xf numFmtId="20" fontId="4" fillId="5" borderId="1" xfId="0" applyNumberFormat="1" applyFont="1" applyFill="1" applyBorder="1" applyAlignment="1">
      <alignment horizontal="center" vertical="center"/>
    </xf>
    <xf numFmtId="20" fontId="4" fillId="5" borderId="2" xfId="0" applyNumberFormat="1" applyFont="1" applyFill="1" applyBorder="1" applyAlignment="1">
      <alignment horizontal="center" vertical="center"/>
    </xf>
    <xf numFmtId="164" fontId="2" fillId="6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/>
    </xf>
    <xf numFmtId="164" fontId="13" fillId="6" borderId="7" xfId="0" applyNumberFormat="1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164" fontId="5" fillId="0" borderId="0" xfId="0" applyNumberFormat="1" applyFont="1" applyAlignment="1">
      <alignment vertical="center"/>
    </xf>
    <xf numFmtId="0" fontId="5" fillId="0" borderId="16" xfId="0" applyFont="1" applyBorder="1" applyAlignment="1">
      <alignment vertical="center"/>
    </xf>
    <xf numFmtId="47" fontId="5" fillId="3" borderId="16" xfId="0" applyNumberFormat="1" applyFont="1" applyFill="1" applyBorder="1" applyAlignment="1">
      <alignment horizontal="center" vertical="center"/>
    </xf>
    <xf numFmtId="20" fontId="5" fillId="0" borderId="16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7" fontId="5" fillId="3" borderId="0" xfId="0" applyNumberFormat="1" applyFont="1" applyFill="1" applyAlignment="1">
      <alignment horizontal="center" vertical="center"/>
    </xf>
    <xf numFmtId="20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7" fontId="10" fillId="5" borderId="1" xfId="0" applyNumberFormat="1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vertical="center"/>
    </xf>
    <xf numFmtId="164" fontId="16" fillId="7" borderId="9" xfId="0" applyNumberFormat="1" applyFont="1" applyFill="1" applyBorder="1" applyAlignment="1">
      <alignment vertical="center"/>
    </xf>
    <xf numFmtId="164" fontId="6" fillId="4" borderId="3" xfId="0" applyNumberFormat="1" applyFont="1" applyFill="1" applyBorder="1" applyAlignment="1">
      <alignment vertical="center" wrapText="1"/>
    </xf>
    <xf numFmtId="0" fontId="8" fillId="7" borderId="1" xfId="0" applyFont="1" applyFill="1" applyBorder="1" applyAlignment="1">
      <alignment horizontal="right" vertical="center"/>
    </xf>
    <xf numFmtId="0" fontId="9" fillId="2" borderId="18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0" fontId="1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0" fontId="5" fillId="0" borderId="21" xfId="0" applyFont="1" applyBorder="1"/>
    <xf numFmtId="20" fontId="4" fillId="5" borderId="19" xfId="0" applyNumberFormat="1" applyFont="1" applyFill="1" applyBorder="1" applyAlignment="1">
      <alignment horizontal="center" vertical="center"/>
    </xf>
    <xf numFmtId="0" fontId="5" fillId="0" borderId="20" xfId="0" applyFont="1" applyBorder="1"/>
    <xf numFmtId="0" fontId="5" fillId="0" borderId="22" xfId="0" applyFont="1" applyBorder="1"/>
    <xf numFmtId="0" fontId="13" fillId="5" borderId="23" xfId="0" applyFont="1" applyFill="1" applyBorder="1" applyAlignment="1">
      <alignment vertical="center" wrapText="1"/>
    </xf>
    <xf numFmtId="164" fontId="2" fillId="5" borderId="26" xfId="0" applyNumberFormat="1" applyFont="1" applyFill="1" applyBorder="1" applyAlignment="1">
      <alignment horizontal="center" vertical="center" wrapText="1"/>
    </xf>
    <xf numFmtId="20" fontId="4" fillId="5" borderId="26" xfId="0" applyNumberFormat="1" applyFont="1" applyFill="1" applyBorder="1" applyAlignment="1">
      <alignment horizontal="center" vertical="center"/>
    </xf>
    <xf numFmtId="20" fontId="4" fillId="5" borderId="27" xfId="0" applyNumberFormat="1" applyFont="1" applyFill="1" applyBorder="1" applyAlignment="1">
      <alignment horizontal="center" vertical="center"/>
    </xf>
    <xf numFmtId="20" fontId="4" fillId="5" borderId="24" xfId="0" applyNumberFormat="1" applyFont="1" applyFill="1" applyBorder="1" applyAlignment="1">
      <alignment horizontal="center" vertical="center"/>
    </xf>
    <xf numFmtId="20" fontId="4" fillId="5" borderId="25" xfId="0" applyNumberFormat="1" applyFont="1" applyFill="1" applyBorder="1" applyAlignment="1">
      <alignment horizontal="center" vertical="center"/>
    </xf>
    <xf numFmtId="164" fontId="2" fillId="5" borderId="29" xfId="0" applyNumberFormat="1" applyFont="1" applyFill="1" applyBorder="1" applyAlignment="1">
      <alignment horizontal="center" vertical="center" wrapText="1"/>
    </xf>
    <xf numFmtId="164" fontId="14" fillId="5" borderId="30" xfId="0" applyNumberFormat="1" applyFont="1" applyFill="1" applyBorder="1" applyAlignment="1">
      <alignment horizontal="center" vertical="center" wrapText="1"/>
    </xf>
    <xf numFmtId="0" fontId="13" fillId="5" borderId="28" xfId="0" applyFont="1" applyFill="1" applyBorder="1" applyAlignment="1">
      <alignment vertical="center" wrapText="1"/>
    </xf>
    <xf numFmtId="0" fontId="13" fillId="5" borderId="31" xfId="0" applyFont="1" applyFill="1" applyBorder="1" applyAlignment="1">
      <alignment vertical="center" wrapText="1"/>
    </xf>
    <xf numFmtId="0" fontId="18" fillId="0" borderId="0" xfId="0" applyFont="1" applyAlignment="1">
      <alignment horizontal="center" vertical="center"/>
    </xf>
    <xf numFmtId="0" fontId="17" fillId="2" borderId="7" xfId="0" applyFont="1" applyFill="1" applyBorder="1"/>
    <xf numFmtId="0" fontId="15" fillId="0" borderId="0" xfId="0" applyFont="1"/>
    <xf numFmtId="0" fontId="11" fillId="2" borderId="33" xfId="0" applyFont="1" applyFill="1" applyBorder="1" applyAlignment="1">
      <alignment horizontal="left" vertical="center"/>
    </xf>
    <xf numFmtId="20" fontId="4" fillId="8" borderId="1" xfId="0" applyNumberFormat="1" applyFont="1" applyFill="1" applyBorder="1" applyAlignment="1" applyProtection="1">
      <alignment horizontal="center" vertical="center"/>
      <protection locked="0"/>
    </xf>
    <xf numFmtId="164" fontId="2" fillId="5" borderId="23" xfId="0" applyNumberFormat="1" applyFont="1" applyFill="1" applyBorder="1" applyAlignment="1">
      <alignment horizontal="center" vertical="center" wrapText="1"/>
    </xf>
    <xf numFmtId="21" fontId="2" fillId="6" borderId="6" xfId="0" applyNumberFormat="1" applyFont="1" applyFill="1" applyBorder="1" applyAlignment="1">
      <alignment horizontal="center" vertical="center"/>
    </xf>
    <xf numFmtId="45" fontId="4" fillId="5" borderId="1" xfId="0" applyNumberFormat="1" applyFont="1" applyFill="1" applyBorder="1" applyAlignment="1">
      <alignment horizontal="center" vertical="center"/>
    </xf>
    <xf numFmtId="45" fontId="4" fillId="5" borderId="16" xfId="0" applyNumberFormat="1" applyFont="1" applyFill="1" applyBorder="1" applyAlignment="1">
      <alignment horizontal="center" vertical="center"/>
    </xf>
    <xf numFmtId="0" fontId="2" fillId="5" borderId="1" xfId="0" quotePrefix="1" applyFont="1" applyFill="1" applyBorder="1" applyAlignment="1">
      <alignment horizontal="center" vertical="center" wrapText="1"/>
    </xf>
    <xf numFmtId="164" fontId="14" fillId="5" borderId="32" xfId="0" applyNumberFormat="1" applyFont="1" applyFill="1" applyBorder="1" applyAlignment="1">
      <alignment horizontal="center" vertical="center" wrapText="1"/>
    </xf>
    <xf numFmtId="20" fontId="10" fillId="5" borderId="6" xfId="0" quotePrefix="1" applyNumberFormat="1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horizontal="left" vertical="center"/>
    </xf>
    <xf numFmtId="0" fontId="19" fillId="0" borderId="0" xfId="0" applyFont="1"/>
    <xf numFmtId="0" fontId="13" fillId="4" borderId="10" xfId="0" applyFont="1" applyFill="1" applyBorder="1" applyAlignment="1">
      <alignment horizontal="left"/>
    </xf>
    <xf numFmtId="0" fontId="13" fillId="4" borderId="11" xfId="0" applyFont="1" applyFill="1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11" fillId="2" borderId="35" xfId="0" applyFont="1" applyFill="1" applyBorder="1" applyAlignment="1">
      <alignment horizontal="left" vertical="center"/>
    </xf>
    <xf numFmtId="0" fontId="0" fillId="0" borderId="36" xfId="0" applyBorder="1" applyAlignment="1">
      <alignment vertical="center"/>
    </xf>
    <xf numFmtId="0" fontId="0" fillId="0" borderId="34" xfId="0" applyBorder="1" applyAlignment="1">
      <alignment vertical="center"/>
    </xf>
    <xf numFmtId="20" fontId="3" fillId="6" borderId="3" xfId="0" applyNumberFormat="1" applyFont="1" applyFill="1" applyBorder="1" applyAlignment="1">
      <alignment horizontal="center" vertical="center"/>
    </xf>
    <xf numFmtId="20" fontId="3" fillId="6" borderId="7" xfId="0" applyNumberFormat="1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left"/>
    </xf>
    <xf numFmtId="0" fontId="13" fillId="4" borderId="9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 vertical="center"/>
    </xf>
    <xf numFmtId="0" fontId="2" fillId="6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12" fillId="2" borderId="11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9" fillId="2" borderId="11" xfId="0" applyFont="1" applyFill="1" applyBorder="1" applyAlignment="1">
      <alignment horizontal="left" vertical="center" wrapText="1"/>
    </xf>
    <xf numFmtId="164" fontId="8" fillId="7" borderId="3" xfId="0" applyNumberFormat="1" applyFont="1" applyFill="1" applyBorder="1" applyAlignment="1">
      <alignment horizontal="center" vertical="center" wrapText="1"/>
    </xf>
    <xf numFmtId="164" fontId="8" fillId="7" borderId="7" xfId="0" applyNumberFormat="1" applyFont="1" applyFill="1" applyBorder="1" applyAlignment="1">
      <alignment horizontal="center" vertical="center" wrapText="1"/>
    </xf>
    <xf numFmtId="0" fontId="9" fillId="7" borderId="6" xfId="0" applyFont="1" applyFill="1" applyBorder="1" applyAlignment="1">
      <alignment horizontal="center" vertical="center"/>
    </xf>
    <xf numFmtId="0" fontId="9" fillId="7" borderId="13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45" fontId="8" fillId="7" borderId="10" xfId="0" applyNumberFormat="1" applyFont="1" applyFill="1" applyBorder="1" applyAlignment="1">
      <alignment horizontal="center" vertical="center"/>
    </xf>
    <xf numFmtId="45" fontId="8" fillId="7" borderId="11" xfId="0" applyNumberFormat="1" applyFont="1" applyFill="1" applyBorder="1" applyAlignment="1">
      <alignment horizontal="center" vertical="center"/>
    </xf>
    <xf numFmtId="45" fontId="8" fillId="7" borderId="12" xfId="0" applyNumberFormat="1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left" vertical="center" wrapText="1"/>
    </xf>
    <xf numFmtId="0" fontId="3" fillId="6" borderId="7" xfId="0" applyFont="1" applyFill="1" applyBorder="1" applyAlignment="1">
      <alignment horizontal="left" vertical="center" wrapText="1"/>
    </xf>
    <xf numFmtId="164" fontId="3" fillId="6" borderId="3" xfId="0" applyNumberFormat="1" applyFont="1" applyFill="1" applyBorder="1" applyAlignment="1">
      <alignment horizontal="center" vertical="center" wrapText="1"/>
    </xf>
    <xf numFmtId="164" fontId="3" fillId="6" borderId="7" xfId="0" applyNumberFormat="1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7" xfId="0" applyFont="1" applyFill="1" applyBorder="1" applyAlignment="1">
      <alignment horizontal="left" vertical="center" wrapText="1"/>
    </xf>
    <xf numFmtId="164" fontId="2" fillId="6" borderId="3" xfId="0" applyNumberFormat="1" applyFont="1" applyFill="1" applyBorder="1" applyAlignment="1">
      <alignment horizontal="center" vertical="center" wrapText="1"/>
    </xf>
    <xf numFmtId="164" fontId="2" fillId="6" borderId="7" xfId="0" applyNumberFormat="1" applyFont="1" applyFill="1" applyBorder="1" applyAlignment="1">
      <alignment horizontal="center" vertical="center" wrapText="1"/>
    </xf>
    <xf numFmtId="166" fontId="8" fillId="7" borderId="10" xfId="0" applyNumberFormat="1" applyFont="1" applyFill="1" applyBorder="1" applyAlignment="1">
      <alignment horizontal="center" vertical="center"/>
    </xf>
    <xf numFmtId="166" fontId="8" fillId="7" borderId="11" xfId="0" applyNumberFormat="1" applyFont="1" applyFill="1" applyBorder="1" applyAlignment="1">
      <alignment horizontal="center" vertical="center"/>
    </xf>
    <xf numFmtId="166" fontId="8" fillId="7" borderId="12" xfId="0" applyNumberFormat="1" applyFont="1" applyFill="1" applyBorder="1" applyAlignment="1">
      <alignment horizontal="center" vertical="center"/>
    </xf>
    <xf numFmtId="20" fontId="2" fillId="6" borderId="3" xfId="0" applyNumberFormat="1" applyFont="1" applyFill="1" applyBorder="1" applyAlignment="1">
      <alignment horizontal="center" vertical="center"/>
    </xf>
    <xf numFmtId="20" fontId="2" fillId="6" borderId="7" xfId="0" applyNumberFormat="1" applyFont="1" applyFill="1" applyBorder="1" applyAlignment="1">
      <alignment horizontal="center" vertical="center"/>
    </xf>
    <xf numFmtId="164" fontId="2" fillId="6" borderId="3" xfId="0" applyNumberFormat="1" applyFont="1" applyFill="1" applyBorder="1" applyAlignment="1">
      <alignment horizontal="left" vertical="center" wrapText="1"/>
    </xf>
    <xf numFmtId="164" fontId="2" fillId="6" borderId="7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140806</xdr:colOff>
      <xdr:row>1</xdr:row>
      <xdr:rowOff>74545</xdr:rowOff>
    </xdr:from>
    <xdr:to>
      <xdr:col>1</xdr:col>
      <xdr:colOff>13095</xdr:colOff>
      <xdr:row>1</xdr:row>
      <xdr:rowOff>798031</xdr:rowOff>
    </xdr:to>
    <xdr:pic>
      <xdr:nvPicPr>
        <xdr:cNvPr id="4" name="Bildobjekt 3">
          <a:extLst>
            <a:ext uri="{FF2B5EF4-FFF2-40B4-BE49-F238E27FC236}">
              <a16:creationId xmlns:a16="http://schemas.microsoft.com/office/drawing/2014/main" id="{D9F19700-43F8-9BE2-CBF0-BC0C373C0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806" y="74545"/>
          <a:ext cx="723486" cy="723486"/>
        </a:xfrm>
        <a:prstGeom prst="rect">
          <a:avLst/>
        </a:prstGeom>
      </xdr:spPr>
    </xdr:pic>
    <xdr:clientData/>
  </xdr:twoCellAnchor>
  <xdr:twoCellAnchor>
    <xdr:from>
      <xdr:col>8</xdr:col>
      <xdr:colOff>133350</xdr:colOff>
      <xdr:row>6</xdr:row>
      <xdr:rowOff>28575</xdr:rowOff>
    </xdr:from>
    <xdr:to>
      <xdr:col>11</xdr:col>
      <xdr:colOff>257589</xdr:colOff>
      <xdr:row>10</xdr:row>
      <xdr:rowOff>96905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4813B187-90F1-4DBE-AB25-DCB6C0B86941}"/>
            </a:ext>
          </a:extLst>
        </xdr:cNvPr>
        <xdr:cNvSpPr txBox="1"/>
      </xdr:nvSpPr>
      <xdr:spPr>
        <a:xfrm>
          <a:off x="8963025" y="2038350"/>
          <a:ext cx="2410239" cy="944630"/>
        </a:xfrm>
        <a:prstGeom prst="rect">
          <a:avLst/>
        </a:prstGeom>
        <a:solidFill>
          <a:srgbClr val="EEECE1">
            <a:lumMod val="50000"/>
          </a:srgbClr>
        </a:solidFill>
        <a:ln w="25400" cap="flat" cmpd="sng" algn="ctr">
          <a:solidFill>
            <a:srgbClr val="4BACC6">
              <a:shade val="15000"/>
            </a:srgbClr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1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Velg individuell km-tid: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sv-SE" sz="1100" b="0" i="0" u="none" strike="noStrike" kern="0" cap="none" spc="0" normalizeH="0" baseline="0" noProof="0">
              <a:ln>
                <a:noFill/>
              </a:ln>
              <a:solidFill>
                <a:sysClr val="window" lastClr="FFFFFF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Trykk på "Estimert hastighet" for respektive etappe. Trykk på pilen till høyre og velg hastighet fra listen. Se forklarende bilde till høyre.</a:t>
          </a:r>
        </a:p>
      </xdr:txBody>
    </xdr:sp>
    <xdr:clientData/>
  </xdr:twoCellAnchor>
  <xdr:twoCellAnchor editAs="oneCell">
    <xdr:from>
      <xdr:col>11</xdr:col>
      <xdr:colOff>438150</xdr:colOff>
      <xdr:row>6</xdr:row>
      <xdr:rowOff>47625</xdr:rowOff>
    </xdr:from>
    <xdr:to>
      <xdr:col>12</xdr:col>
      <xdr:colOff>676275</xdr:colOff>
      <xdr:row>10</xdr:row>
      <xdr:rowOff>57800</xdr:rowOff>
    </xdr:to>
    <xdr:pic>
      <xdr:nvPicPr>
        <xdr:cNvPr id="5" name="Bildobjekt 4">
          <a:extLst>
            <a:ext uri="{FF2B5EF4-FFF2-40B4-BE49-F238E27FC236}">
              <a16:creationId xmlns:a16="http://schemas.microsoft.com/office/drawing/2014/main" id="{133BA614-F53F-4959-A406-4CAC361494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553825" y="2057400"/>
          <a:ext cx="1000125" cy="886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8"/>
  <sheetViews>
    <sheetView showGridLines="0" tabSelected="1" topLeftCell="A6" zoomScaleNormal="100" workbookViewId="0">
      <selection activeCell="J19" sqref="J19"/>
    </sheetView>
  </sheetViews>
  <sheetFormatPr baseColWidth="10" defaultColWidth="11.44140625" defaultRowHeight="13.2" x14ac:dyDescent="0.25"/>
  <cols>
    <col min="1" max="1" width="12.6640625" style="4" customWidth="1"/>
    <col min="2" max="2" width="37.44140625" style="4" customWidth="1"/>
    <col min="3" max="3" width="9.5546875" style="5" customWidth="1"/>
    <col min="4" max="4" width="26.6640625" style="5" customWidth="1"/>
    <col min="5" max="5" width="12.5546875" style="4" customWidth="1"/>
    <col min="6" max="6" width="10.44140625" style="16" customWidth="1"/>
    <col min="7" max="7" width="11.5546875" style="15" customWidth="1"/>
    <col min="8" max="8" width="11.44140625" style="14"/>
    <col min="9" max="10" width="11.44140625" style="4"/>
    <col min="11" max="11" width="11.44140625" style="69"/>
    <col min="12" max="16384" width="11.44140625" style="4"/>
  </cols>
  <sheetData>
    <row r="1" spans="1:15" ht="13.8" thickBot="1" x14ac:dyDescent="0.3">
      <c r="A1" s="111" t="s">
        <v>103</v>
      </c>
    </row>
    <row r="2" spans="1:15" ht="69" customHeight="1" thickTop="1" thickBot="1" x14ac:dyDescent="0.3">
      <c r="A2" s="100"/>
      <c r="B2" s="116" t="s">
        <v>63</v>
      </c>
      <c r="C2" s="117"/>
      <c r="D2" s="117"/>
      <c r="E2" s="117"/>
      <c r="F2" s="117"/>
      <c r="G2" s="117"/>
      <c r="H2" s="118"/>
      <c r="J2" s="97"/>
      <c r="K2" s="97"/>
      <c r="L2" s="97"/>
      <c r="M2" s="97"/>
      <c r="N2" s="97"/>
      <c r="O2" s="78"/>
    </row>
    <row r="3" spans="1:15" ht="21.75" customHeight="1" thickTop="1" thickBot="1" x14ac:dyDescent="0.35">
      <c r="A3" s="20" t="s">
        <v>28</v>
      </c>
      <c r="B3" s="121" t="s">
        <v>154</v>
      </c>
      <c r="C3" s="122"/>
      <c r="D3" s="20" t="s">
        <v>155</v>
      </c>
      <c r="E3" s="112">
        <v>36</v>
      </c>
      <c r="F3" s="113"/>
      <c r="G3" s="114"/>
      <c r="H3" s="115"/>
      <c r="J3" s="68"/>
      <c r="K3" s="68"/>
      <c r="L3" s="68"/>
      <c r="M3" s="69"/>
      <c r="N3" s="69"/>
    </row>
    <row r="4" spans="1:15" ht="21" customHeight="1" thickTop="1" thickBot="1" x14ac:dyDescent="0.3">
      <c r="A4" s="98" t="s">
        <v>5</v>
      </c>
      <c r="B4" s="121" t="s">
        <v>120</v>
      </c>
      <c r="C4" s="122"/>
      <c r="D4" s="98" t="s">
        <v>41</v>
      </c>
      <c r="E4" s="112" t="s">
        <v>139</v>
      </c>
      <c r="F4" s="113"/>
      <c r="G4" s="114"/>
      <c r="H4" s="115"/>
      <c r="M4" s="68"/>
      <c r="N4" s="68"/>
    </row>
    <row r="5" spans="1:15" ht="21" customHeight="1" thickTop="1" thickBot="1" x14ac:dyDescent="0.3">
      <c r="A5" s="75" t="s">
        <v>104</v>
      </c>
      <c r="B5" s="76"/>
      <c r="C5" s="76"/>
      <c r="D5" s="76"/>
      <c r="E5" s="76"/>
      <c r="F5" s="76"/>
      <c r="G5" s="125" t="s">
        <v>1</v>
      </c>
      <c r="H5" s="125"/>
      <c r="J5" s="68"/>
      <c r="K5" s="68"/>
      <c r="L5" s="68"/>
      <c r="M5" s="68"/>
      <c r="N5" s="68"/>
    </row>
    <row r="6" spans="1:15" ht="25.2" thickTop="1" thickBot="1" x14ac:dyDescent="0.3">
      <c r="A6" s="108" t="s">
        <v>3</v>
      </c>
      <c r="B6" s="109" t="s">
        <v>4</v>
      </c>
      <c r="C6" s="108" t="s">
        <v>29</v>
      </c>
      <c r="D6" s="73" t="s">
        <v>0</v>
      </c>
      <c r="E6" s="110" t="s">
        <v>30</v>
      </c>
      <c r="F6" s="70" t="s">
        <v>2</v>
      </c>
      <c r="G6" s="21" t="s">
        <v>46</v>
      </c>
      <c r="H6" s="22" t="s">
        <v>47</v>
      </c>
    </row>
    <row r="7" spans="1:15" ht="16.8" thickTop="1" thickBot="1" x14ac:dyDescent="0.3">
      <c r="A7" s="23" t="s">
        <v>64</v>
      </c>
      <c r="B7" s="24" t="s">
        <v>48</v>
      </c>
      <c r="C7" s="29">
        <v>4.0999999999999996</v>
      </c>
      <c r="D7" s="30" t="s">
        <v>106</v>
      </c>
      <c r="E7" s="30"/>
      <c r="F7" s="104">
        <v>2.8356481481481479E-3</v>
      </c>
      <c r="G7" s="101">
        <v>0.45833333333333331</v>
      </c>
      <c r="H7" s="31">
        <f>G7+C7*F7</f>
        <v>0.46995949074074073</v>
      </c>
      <c r="I7" s="99"/>
    </row>
    <row r="8" spans="1:15" ht="16.8" thickTop="1" thickBot="1" x14ac:dyDescent="0.3">
      <c r="A8" s="23" t="s">
        <v>65</v>
      </c>
      <c r="B8" s="24" t="s">
        <v>49</v>
      </c>
      <c r="C8" s="29">
        <v>5.0999999999999996</v>
      </c>
      <c r="D8" s="33" t="s">
        <v>106</v>
      </c>
      <c r="E8" s="33"/>
      <c r="F8" s="104">
        <v>3.0092592592592601E-3</v>
      </c>
      <c r="G8" s="34">
        <f>H7</f>
        <v>0.46995949074074073</v>
      </c>
      <c r="H8" s="31">
        <f>G8+C8*F8</f>
        <v>0.48530671296296296</v>
      </c>
      <c r="I8" s="99"/>
      <c r="K8" s="68"/>
    </row>
    <row r="9" spans="1:15" ht="16.8" thickTop="1" thickBot="1" x14ac:dyDescent="0.3">
      <c r="A9" s="23" t="s">
        <v>66</v>
      </c>
      <c r="B9" s="24" t="s">
        <v>10</v>
      </c>
      <c r="C9" s="29">
        <v>7.2</v>
      </c>
      <c r="D9" s="30" t="s">
        <v>111</v>
      </c>
      <c r="E9" s="30" t="s">
        <v>130</v>
      </c>
      <c r="F9" s="104">
        <v>3.4722222222222199E-3</v>
      </c>
      <c r="G9" s="34">
        <f t="shared" ref="G9:G18" si="0">H8</f>
        <v>0.48530671296296296</v>
      </c>
      <c r="H9" s="31">
        <f>G9+C9*F9</f>
        <v>0.51030671296296293</v>
      </c>
      <c r="K9" s="68"/>
    </row>
    <row r="10" spans="1:15" ht="16.8" thickTop="1" thickBot="1" x14ac:dyDescent="0.3">
      <c r="A10" s="23" t="s">
        <v>67</v>
      </c>
      <c r="B10" s="26" t="s">
        <v>11</v>
      </c>
      <c r="C10" s="32">
        <v>8.1999999999999993</v>
      </c>
      <c r="D10" s="30" t="s">
        <v>108</v>
      </c>
      <c r="E10" s="30" t="s">
        <v>131</v>
      </c>
      <c r="F10" s="104">
        <v>3.2986111111111098E-3</v>
      </c>
      <c r="G10" s="34">
        <f t="shared" si="0"/>
        <v>0.51030671296296293</v>
      </c>
      <c r="H10" s="31">
        <f>G10+C10*F10</f>
        <v>0.53735532407407405</v>
      </c>
      <c r="K10" s="68"/>
    </row>
    <row r="11" spans="1:15" ht="16.8" thickTop="1" thickBot="1" x14ac:dyDescent="0.3">
      <c r="A11" s="23" t="s">
        <v>68</v>
      </c>
      <c r="B11" s="25" t="s">
        <v>19</v>
      </c>
      <c r="C11" s="35">
        <v>7.8</v>
      </c>
      <c r="D11" s="36" t="s">
        <v>109</v>
      </c>
      <c r="E11" s="36" t="s">
        <v>132</v>
      </c>
      <c r="F11" s="104">
        <v>3.3564814814814798E-3</v>
      </c>
      <c r="G11" s="34">
        <f t="shared" si="0"/>
        <v>0.53735532407407405</v>
      </c>
      <c r="H11" s="31">
        <f t="shared" ref="H11:H18" si="1">G11+C11*F11</f>
        <v>0.56353587962962959</v>
      </c>
      <c r="K11" s="68"/>
    </row>
    <row r="12" spans="1:15" ht="16.8" thickTop="1" thickBot="1" x14ac:dyDescent="0.3">
      <c r="A12" s="23" t="s">
        <v>69</v>
      </c>
      <c r="B12" s="28" t="s">
        <v>12</v>
      </c>
      <c r="C12" s="29">
        <v>4.0999999999999996</v>
      </c>
      <c r="D12" s="30" t="s">
        <v>110</v>
      </c>
      <c r="E12" s="30" t="s">
        <v>145</v>
      </c>
      <c r="F12" s="104">
        <v>4.6874999999999998E-3</v>
      </c>
      <c r="G12" s="34">
        <f t="shared" si="0"/>
        <v>0.56353587962962959</v>
      </c>
      <c r="H12" s="31">
        <f t="shared" si="1"/>
        <v>0.58275462962962954</v>
      </c>
      <c r="K12" s="68"/>
    </row>
    <row r="13" spans="1:15" ht="16.8" thickTop="1" thickBot="1" x14ac:dyDescent="0.3">
      <c r="A13" s="23" t="s">
        <v>70</v>
      </c>
      <c r="B13" s="28" t="s">
        <v>13</v>
      </c>
      <c r="C13" s="35">
        <v>8</v>
      </c>
      <c r="D13" s="33" t="s">
        <v>107</v>
      </c>
      <c r="E13" s="33" t="s">
        <v>134</v>
      </c>
      <c r="F13" s="104">
        <v>3.1250000000000002E-3</v>
      </c>
      <c r="G13" s="34">
        <f t="shared" si="0"/>
        <v>0.58275462962962954</v>
      </c>
      <c r="H13" s="31">
        <f t="shared" si="1"/>
        <v>0.60775462962962956</v>
      </c>
      <c r="K13" s="68"/>
    </row>
    <row r="14" spans="1:15" ht="16.8" thickTop="1" thickBot="1" x14ac:dyDescent="0.3">
      <c r="A14" s="23" t="s">
        <v>71</v>
      </c>
      <c r="B14" s="24" t="s">
        <v>14</v>
      </c>
      <c r="C14" s="29">
        <v>6.5</v>
      </c>
      <c r="D14" s="36" t="s">
        <v>112</v>
      </c>
      <c r="E14" s="36" t="s">
        <v>135</v>
      </c>
      <c r="F14" s="104">
        <v>4.1666666666666701E-3</v>
      </c>
      <c r="G14" s="34">
        <f t="shared" si="0"/>
        <v>0.60775462962962956</v>
      </c>
      <c r="H14" s="31">
        <f t="shared" si="1"/>
        <v>0.63483796296296291</v>
      </c>
      <c r="K14" s="68"/>
    </row>
    <row r="15" spans="1:15" ht="16.8" thickTop="1" thickBot="1" x14ac:dyDescent="0.3">
      <c r="A15" s="23" t="s">
        <v>72</v>
      </c>
      <c r="B15" s="28" t="s">
        <v>15</v>
      </c>
      <c r="C15" s="29">
        <v>8.6999999999999993</v>
      </c>
      <c r="D15" s="30" t="s">
        <v>113</v>
      </c>
      <c r="E15" s="30" t="s">
        <v>136</v>
      </c>
      <c r="F15" s="104">
        <v>2.6041666666666899E-3</v>
      </c>
      <c r="G15" s="34">
        <f t="shared" si="0"/>
        <v>0.63483796296296291</v>
      </c>
      <c r="H15" s="31">
        <f t="shared" si="1"/>
        <v>0.65749421296296306</v>
      </c>
      <c r="K15" s="68"/>
      <c r="N15" s="18"/>
    </row>
    <row r="16" spans="1:15" ht="16.8" thickTop="1" thickBot="1" x14ac:dyDescent="0.3">
      <c r="A16" s="23" t="s">
        <v>74</v>
      </c>
      <c r="B16" s="24" t="s">
        <v>20</v>
      </c>
      <c r="C16" s="29">
        <v>5.0999999999999996</v>
      </c>
      <c r="D16" s="30" t="s">
        <v>114</v>
      </c>
      <c r="E16" s="30" t="s">
        <v>137</v>
      </c>
      <c r="F16" s="104">
        <v>3.6458333333333299E-3</v>
      </c>
      <c r="G16" s="34">
        <f t="shared" si="0"/>
        <v>0.65749421296296306</v>
      </c>
      <c r="H16" s="31">
        <f t="shared" si="1"/>
        <v>0.67608796296296303</v>
      </c>
      <c r="K16" s="68"/>
    </row>
    <row r="17" spans="1:15" ht="16.8" thickTop="1" thickBot="1" x14ac:dyDescent="0.3">
      <c r="A17" s="106" t="s">
        <v>75</v>
      </c>
      <c r="B17" s="25" t="s">
        <v>50</v>
      </c>
      <c r="C17" s="35">
        <v>8.4</v>
      </c>
      <c r="D17" s="33" t="s">
        <v>115</v>
      </c>
      <c r="E17" s="33" t="s">
        <v>146</v>
      </c>
      <c r="F17" s="104">
        <v>2.8356481481481479E-3</v>
      </c>
      <c r="G17" s="34">
        <f t="shared" si="0"/>
        <v>0.67608796296296303</v>
      </c>
      <c r="H17" s="31">
        <f t="shared" si="1"/>
        <v>0.69990740740740742</v>
      </c>
      <c r="K17" s="68"/>
    </row>
    <row r="18" spans="1:15" ht="16.8" thickTop="1" thickBot="1" x14ac:dyDescent="0.3">
      <c r="A18" s="106" t="s">
        <v>76</v>
      </c>
      <c r="B18" s="25" t="s">
        <v>51</v>
      </c>
      <c r="C18" s="29">
        <v>3.4</v>
      </c>
      <c r="D18" s="36" t="s">
        <v>115</v>
      </c>
      <c r="E18" s="36"/>
      <c r="F18" s="104">
        <v>2.8935185185185201E-3</v>
      </c>
      <c r="G18" s="34">
        <f t="shared" si="0"/>
        <v>0.69990740740740742</v>
      </c>
      <c r="H18" s="31">
        <f t="shared" si="1"/>
        <v>0.70974537037037044</v>
      </c>
      <c r="K18" s="68"/>
    </row>
    <row r="19" spans="1:15" s="6" customFormat="1" ht="20.25" customHeight="1" thickTop="1" thickBot="1" x14ac:dyDescent="0.3">
      <c r="A19" s="140" t="s">
        <v>31</v>
      </c>
      <c r="B19" s="142" t="s">
        <v>73</v>
      </c>
      <c r="C19" s="144">
        <f>SUM(C7:C18)</f>
        <v>76.600000000000009</v>
      </c>
      <c r="D19" s="41"/>
      <c r="E19" s="42" t="s">
        <v>34</v>
      </c>
      <c r="F19" s="52">
        <f>F20/C19</f>
        <v>3.2821414756793355E-3</v>
      </c>
      <c r="G19" s="123" t="s">
        <v>36</v>
      </c>
      <c r="H19" s="119">
        <f>H18</f>
        <v>0.70974537037037044</v>
      </c>
      <c r="K19" s="82"/>
    </row>
    <row r="20" spans="1:15" s="6" customFormat="1" ht="17.25" customHeight="1" thickTop="1" thickBot="1" x14ac:dyDescent="0.3">
      <c r="A20" s="141"/>
      <c r="B20" s="143"/>
      <c r="C20" s="145"/>
      <c r="D20" s="43"/>
      <c r="E20" s="44" t="s">
        <v>32</v>
      </c>
      <c r="F20" s="103">
        <f>H18-G7</f>
        <v>0.25141203703703713</v>
      </c>
      <c r="G20" s="124"/>
      <c r="H20" s="120"/>
      <c r="K20" s="79"/>
    </row>
    <row r="21" spans="1:15" s="6" customFormat="1" ht="21.75" customHeight="1" thickTop="1" thickBot="1" x14ac:dyDescent="0.3">
      <c r="A21" s="129" t="s">
        <v>105</v>
      </c>
      <c r="B21" s="130"/>
      <c r="C21" s="130"/>
      <c r="D21" s="130"/>
      <c r="E21" s="130"/>
      <c r="F21" s="77"/>
      <c r="G21" s="125" t="s">
        <v>1</v>
      </c>
      <c r="H21" s="125"/>
      <c r="K21" s="79"/>
    </row>
    <row r="22" spans="1:15" s="6" customFormat="1" ht="27.75" customHeight="1" thickTop="1" thickBot="1" x14ac:dyDescent="0.3">
      <c r="A22" s="108" t="s">
        <v>3</v>
      </c>
      <c r="B22" s="109" t="s">
        <v>4</v>
      </c>
      <c r="C22" s="108" t="s">
        <v>29</v>
      </c>
      <c r="D22" s="73" t="s">
        <v>0</v>
      </c>
      <c r="E22" s="110" t="s">
        <v>30</v>
      </c>
      <c r="F22" s="70" t="s">
        <v>2</v>
      </c>
      <c r="G22" s="21" t="s">
        <v>46</v>
      </c>
      <c r="H22" s="22" t="s">
        <v>47</v>
      </c>
      <c r="I22" s="19"/>
      <c r="K22" s="69"/>
      <c r="L22" s="4"/>
      <c r="M22" s="4"/>
    </row>
    <row r="23" spans="1:15" ht="16.8" thickTop="1" thickBot="1" x14ac:dyDescent="0.3">
      <c r="A23" s="23" t="s">
        <v>87</v>
      </c>
      <c r="B23" s="24" t="s">
        <v>53</v>
      </c>
      <c r="C23" s="29">
        <v>5.6</v>
      </c>
      <c r="D23" s="30" t="s">
        <v>116</v>
      </c>
      <c r="E23" s="30" t="s">
        <v>144</v>
      </c>
      <c r="F23" s="104">
        <v>3.0671296296296302E-3</v>
      </c>
      <c r="G23" s="101">
        <v>0.45833333333333331</v>
      </c>
      <c r="H23" s="31">
        <f>SUM(G23+C23*F23)</f>
        <v>0.47550925925925924</v>
      </c>
    </row>
    <row r="24" spans="1:15" ht="16.8" thickTop="1" thickBot="1" x14ac:dyDescent="0.3">
      <c r="A24" s="106" t="s">
        <v>86</v>
      </c>
      <c r="B24" s="24" t="s">
        <v>52</v>
      </c>
      <c r="C24" s="45">
        <v>5.5</v>
      </c>
      <c r="D24" s="40" t="s">
        <v>116</v>
      </c>
      <c r="E24" s="30"/>
      <c r="F24" s="105">
        <v>2.71990740740744E-3</v>
      </c>
      <c r="G24" s="34">
        <f t="shared" ref="G24:G33" si="2">H23</f>
        <v>0.47550925925925924</v>
      </c>
      <c r="H24" s="31">
        <f t="shared" ref="H24:H33" si="3">G24+C24*F24</f>
        <v>0.49046875000000018</v>
      </c>
    </row>
    <row r="25" spans="1:15" ht="16.8" thickTop="1" thickBot="1" x14ac:dyDescent="0.3">
      <c r="A25" s="23" t="s">
        <v>85</v>
      </c>
      <c r="B25" s="24" t="s">
        <v>24</v>
      </c>
      <c r="C25" s="45">
        <v>4.5999999999999996</v>
      </c>
      <c r="D25" s="38" t="s">
        <v>117</v>
      </c>
      <c r="E25" s="33" t="s">
        <v>142</v>
      </c>
      <c r="F25" s="105">
        <v>3.3564814814814798E-3</v>
      </c>
      <c r="G25" s="34">
        <f t="shared" si="2"/>
        <v>0.49046875000000018</v>
      </c>
      <c r="H25" s="31">
        <f t="shared" si="3"/>
        <v>0.50590856481481494</v>
      </c>
    </row>
    <row r="26" spans="1:15" ht="16.8" thickTop="1" thickBot="1" x14ac:dyDescent="0.3">
      <c r="A26" s="23" t="s">
        <v>84</v>
      </c>
      <c r="B26" s="24" t="s">
        <v>25</v>
      </c>
      <c r="C26" s="45">
        <v>5.4</v>
      </c>
      <c r="D26" s="37" t="s">
        <v>118</v>
      </c>
      <c r="E26" s="36" t="s">
        <v>143</v>
      </c>
      <c r="F26" s="105">
        <v>3.1250000000000002E-3</v>
      </c>
      <c r="G26" s="34">
        <f t="shared" si="2"/>
        <v>0.50590856481481494</v>
      </c>
      <c r="H26" s="31">
        <f t="shared" si="3"/>
        <v>0.52278356481481492</v>
      </c>
    </row>
    <row r="27" spans="1:15" ht="16.8" thickTop="1" thickBot="1" x14ac:dyDescent="0.3">
      <c r="A27" s="23" t="s">
        <v>83</v>
      </c>
      <c r="B27" s="24" t="s">
        <v>26</v>
      </c>
      <c r="C27" s="45">
        <v>5.8</v>
      </c>
      <c r="D27" s="38" t="s">
        <v>111</v>
      </c>
      <c r="E27" s="30" t="s">
        <v>130</v>
      </c>
      <c r="F27" s="105">
        <v>3.4722222222222199E-3</v>
      </c>
      <c r="G27" s="34">
        <f t="shared" si="2"/>
        <v>0.52278356481481492</v>
      </c>
      <c r="H27" s="31">
        <f t="shared" si="3"/>
        <v>0.54292245370370384</v>
      </c>
    </row>
    <row r="28" spans="1:15" ht="16.8" thickTop="1" thickBot="1" x14ac:dyDescent="0.3">
      <c r="A28" s="23" t="s">
        <v>82</v>
      </c>
      <c r="B28" s="26" t="s">
        <v>43</v>
      </c>
      <c r="C28" s="46">
        <v>7.9</v>
      </c>
      <c r="D28" s="37" t="s">
        <v>140</v>
      </c>
      <c r="E28" s="36" t="s">
        <v>141</v>
      </c>
      <c r="F28" s="105">
        <v>3.1250000000000002E-3</v>
      </c>
      <c r="G28" s="34">
        <f t="shared" si="2"/>
        <v>0.54292245370370384</v>
      </c>
      <c r="H28" s="31">
        <f t="shared" si="3"/>
        <v>0.56760995370370382</v>
      </c>
    </row>
    <row r="29" spans="1:15" ht="16.8" thickTop="1" thickBot="1" x14ac:dyDescent="0.3">
      <c r="A29" s="106" t="s">
        <v>81</v>
      </c>
      <c r="B29" s="25" t="s">
        <v>54</v>
      </c>
      <c r="C29" s="47">
        <v>4.5999999999999996</v>
      </c>
      <c r="D29" s="38" t="s">
        <v>119</v>
      </c>
      <c r="E29" s="30" t="s">
        <v>147</v>
      </c>
      <c r="F29" s="105">
        <v>3.0092592592592601E-3</v>
      </c>
      <c r="G29" s="34">
        <f t="shared" si="2"/>
        <v>0.56760995370370382</v>
      </c>
      <c r="H29" s="31">
        <f t="shared" si="3"/>
        <v>0.58145254629629639</v>
      </c>
    </row>
    <row r="30" spans="1:15" ht="16.8" thickTop="1" thickBot="1" x14ac:dyDescent="0.3">
      <c r="A30" s="106" t="s">
        <v>80</v>
      </c>
      <c r="B30" s="25" t="s">
        <v>55</v>
      </c>
      <c r="C30" s="45">
        <v>6.5</v>
      </c>
      <c r="D30" s="37" t="s">
        <v>119</v>
      </c>
      <c r="E30" s="36"/>
      <c r="F30" s="105">
        <v>3.0092592592592601E-3</v>
      </c>
      <c r="G30" s="34">
        <f t="shared" si="2"/>
        <v>0.58145254629629639</v>
      </c>
      <c r="H30" s="31">
        <f t="shared" si="3"/>
        <v>0.6010127314814816</v>
      </c>
    </row>
    <row r="31" spans="1:15" ht="16.8" thickTop="1" thickBot="1" x14ac:dyDescent="0.3">
      <c r="A31" s="23" t="s">
        <v>79</v>
      </c>
      <c r="B31" s="27" t="s">
        <v>27</v>
      </c>
      <c r="C31" s="49">
        <v>7.9</v>
      </c>
      <c r="D31" s="38" t="s">
        <v>113</v>
      </c>
      <c r="E31" s="30" t="s">
        <v>136</v>
      </c>
      <c r="F31" s="105">
        <v>2.71990740740744E-3</v>
      </c>
      <c r="G31" s="34">
        <f t="shared" si="2"/>
        <v>0.6010127314814816</v>
      </c>
      <c r="H31" s="31">
        <f t="shared" si="3"/>
        <v>0.62250000000000039</v>
      </c>
    </row>
    <row r="32" spans="1:15" ht="16.8" thickTop="1" thickBot="1" x14ac:dyDescent="0.3">
      <c r="A32" s="106" t="s">
        <v>78</v>
      </c>
      <c r="B32" s="24" t="s">
        <v>56</v>
      </c>
      <c r="C32" s="45">
        <v>3.9</v>
      </c>
      <c r="D32" s="30" t="s">
        <v>120</v>
      </c>
      <c r="E32" s="30" t="s">
        <v>139</v>
      </c>
      <c r="F32" s="105">
        <v>4.1666666666666701E-3</v>
      </c>
      <c r="G32" s="34">
        <f t="shared" si="2"/>
        <v>0.62250000000000039</v>
      </c>
      <c r="H32" s="31">
        <f t="shared" si="3"/>
        <v>0.63875000000000037</v>
      </c>
      <c r="J32" s="7"/>
      <c r="K32" s="80"/>
      <c r="L32" s="8"/>
      <c r="M32" s="9"/>
      <c r="N32" s="6"/>
      <c r="O32" s="13"/>
    </row>
    <row r="33" spans="1:14" s="6" customFormat="1" ht="16.8" thickTop="1" thickBot="1" x14ac:dyDescent="0.3">
      <c r="A33" s="106" t="s">
        <v>77</v>
      </c>
      <c r="B33" s="24" t="s">
        <v>57</v>
      </c>
      <c r="C33" s="45">
        <v>3.7</v>
      </c>
      <c r="D33" s="30" t="s">
        <v>121</v>
      </c>
      <c r="E33" s="30" t="s">
        <v>138</v>
      </c>
      <c r="F33" s="105">
        <v>3.9930555555555596E-3</v>
      </c>
      <c r="G33" s="34">
        <f t="shared" si="2"/>
        <v>0.63875000000000037</v>
      </c>
      <c r="H33" s="31">
        <f t="shared" si="3"/>
        <v>0.65352430555555596</v>
      </c>
      <c r="J33" s="10"/>
      <c r="K33" s="69"/>
      <c r="L33" s="8"/>
      <c r="M33" s="11"/>
      <c r="N33" s="12"/>
    </row>
    <row r="34" spans="1:14" ht="20.25" customHeight="1" thickTop="1" thickBot="1" x14ac:dyDescent="0.3">
      <c r="A34" s="146" t="s">
        <v>31</v>
      </c>
      <c r="B34" s="148" t="s">
        <v>101</v>
      </c>
      <c r="C34" s="150">
        <f>SUM(C23:C33)</f>
        <v>61.400000000000006</v>
      </c>
      <c r="D34" s="50"/>
      <c r="E34" s="51" t="s">
        <v>33</v>
      </c>
      <c r="F34" s="52">
        <f>F35/C34</f>
        <v>3.1790060622511828E-3</v>
      </c>
      <c r="G34" s="123" t="s">
        <v>36</v>
      </c>
      <c r="H34" s="119">
        <f>H33</f>
        <v>0.65352430555555596</v>
      </c>
    </row>
    <row r="35" spans="1:14" ht="16.8" thickTop="1" thickBot="1" x14ac:dyDescent="0.3">
      <c r="A35" s="147"/>
      <c r="B35" s="149"/>
      <c r="C35" s="151"/>
      <c r="D35" s="53"/>
      <c r="E35" s="51" t="s">
        <v>35</v>
      </c>
      <c r="F35" s="54">
        <f>H33-G23</f>
        <v>0.19519097222222265</v>
      </c>
      <c r="G35" s="124"/>
      <c r="H35" s="120"/>
    </row>
    <row r="36" spans="1:14" ht="24.75" customHeight="1" thickTop="1" thickBot="1" x14ac:dyDescent="0.3">
      <c r="A36" s="126" t="s">
        <v>102</v>
      </c>
      <c r="B36" s="127"/>
      <c r="C36" s="127"/>
      <c r="D36" s="127"/>
      <c r="E36" s="127"/>
      <c r="F36" s="128"/>
      <c r="G36" s="125" t="s">
        <v>1</v>
      </c>
      <c r="H36" s="125"/>
    </row>
    <row r="37" spans="1:14" ht="25.2" thickTop="1" thickBot="1" x14ac:dyDescent="0.3">
      <c r="A37" s="108" t="s">
        <v>3</v>
      </c>
      <c r="B37" s="109" t="s">
        <v>4</v>
      </c>
      <c r="C37" s="108" t="s">
        <v>29</v>
      </c>
      <c r="D37" s="73" t="s">
        <v>0</v>
      </c>
      <c r="E37" s="110" t="s">
        <v>30</v>
      </c>
      <c r="F37" s="70" t="s">
        <v>2</v>
      </c>
      <c r="G37" s="21" t="s">
        <v>46</v>
      </c>
      <c r="H37" s="22" t="s">
        <v>47</v>
      </c>
      <c r="I37" s="18"/>
    </row>
    <row r="38" spans="1:14" ht="16.8" thickTop="1" thickBot="1" x14ac:dyDescent="0.3">
      <c r="A38" s="23" t="s">
        <v>88</v>
      </c>
      <c r="B38" s="24" t="s">
        <v>16</v>
      </c>
      <c r="C38" s="29">
        <v>5.7</v>
      </c>
      <c r="D38" s="30" t="s">
        <v>108</v>
      </c>
      <c r="E38" s="30" t="s">
        <v>131</v>
      </c>
      <c r="F38" s="104">
        <v>3.2986111111111098E-3</v>
      </c>
      <c r="G38" s="101">
        <v>0.45833333333333331</v>
      </c>
      <c r="H38" s="31">
        <f t="shared" ref="H38:H50" si="4">G38+C38*F38</f>
        <v>0.47713541666666665</v>
      </c>
    </row>
    <row r="39" spans="1:14" ht="16.8" thickTop="1" thickBot="1" x14ac:dyDescent="0.3">
      <c r="A39" s="23" t="s">
        <v>89</v>
      </c>
      <c r="B39" s="27" t="s">
        <v>44</v>
      </c>
      <c r="C39" s="88">
        <v>4.7</v>
      </c>
      <c r="D39" s="37" t="s">
        <v>122</v>
      </c>
      <c r="E39" s="36" t="s">
        <v>153</v>
      </c>
      <c r="F39" s="105">
        <v>4.3402777777777797E-3</v>
      </c>
      <c r="G39" s="34">
        <f t="shared" ref="G39:G50" si="5">H38</f>
        <v>0.47713541666666665</v>
      </c>
      <c r="H39" s="39">
        <f t="shared" si="4"/>
        <v>0.49753472222222223</v>
      </c>
    </row>
    <row r="40" spans="1:14" ht="16.8" thickTop="1" thickBot="1" x14ac:dyDescent="0.3">
      <c r="A40" s="23" t="s">
        <v>90</v>
      </c>
      <c r="B40" s="87" t="s">
        <v>17</v>
      </c>
      <c r="C40" s="93">
        <v>5.5</v>
      </c>
      <c r="D40" s="38" t="s">
        <v>129</v>
      </c>
      <c r="E40" s="30" t="s">
        <v>153</v>
      </c>
      <c r="F40" s="105">
        <v>3.6458333333333299E-3</v>
      </c>
      <c r="G40" s="34">
        <f t="shared" si="5"/>
        <v>0.49753472222222223</v>
      </c>
      <c r="H40" s="55">
        <f t="shared" si="4"/>
        <v>0.51758680555555558</v>
      </c>
    </row>
    <row r="41" spans="1:14" ht="16.8" thickTop="1" thickBot="1" x14ac:dyDescent="0.3">
      <c r="A41" s="23" t="s">
        <v>95</v>
      </c>
      <c r="B41" s="95" t="s">
        <v>58</v>
      </c>
      <c r="C41" s="94">
        <v>3.7</v>
      </c>
      <c r="D41" s="37" t="s">
        <v>123</v>
      </c>
      <c r="E41" s="36" t="s">
        <v>133</v>
      </c>
      <c r="F41" s="105">
        <v>4.1666666666666701E-3</v>
      </c>
      <c r="G41" s="34">
        <f t="shared" si="5"/>
        <v>0.51758680555555558</v>
      </c>
      <c r="H41" s="56">
        <f t="shared" si="4"/>
        <v>0.53300347222222222</v>
      </c>
    </row>
    <row r="42" spans="1:14" ht="16.8" thickTop="1" thickBot="1" x14ac:dyDescent="0.3">
      <c r="A42" s="23" t="s">
        <v>96</v>
      </c>
      <c r="B42" s="95" t="s">
        <v>59</v>
      </c>
      <c r="C42" s="107">
        <v>4.5999999999999996</v>
      </c>
      <c r="D42" s="30" t="s">
        <v>109</v>
      </c>
      <c r="E42" s="30" t="s">
        <v>132</v>
      </c>
      <c r="F42" s="105">
        <v>3.1250000000000002E-3</v>
      </c>
      <c r="G42" s="34">
        <f t="shared" si="5"/>
        <v>0.53300347222222222</v>
      </c>
      <c r="H42" s="55">
        <f t="shared" si="4"/>
        <v>0.54737847222222225</v>
      </c>
    </row>
    <row r="43" spans="1:14" ht="16.8" thickTop="1" thickBot="1" x14ac:dyDescent="0.3">
      <c r="A43" s="23" t="s">
        <v>91</v>
      </c>
      <c r="B43" s="96" t="s">
        <v>42</v>
      </c>
      <c r="C43" s="102">
        <v>6.3</v>
      </c>
      <c r="D43" s="37" t="s">
        <v>124</v>
      </c>
      <c r="E43" s="36" t="s">
        <v>150</v>
      </c>
      <c r="F43" s="105">
        <v>3.6458333333333299E-3</v>
      </c>
      <c r="G43" s="34">
        <f t="shared" si="5"/>
        <v>0.54737847222222225</v>
      </c>
      <c r="H43" s="56">
        <f t="shared" si="4"/>
        <v>0.57034722222222223</v>
      </c>
    </row>
    <row r="44" spans="1:14" ht="16.8" thickTop="1" thickBot="1" x14ac:dyDescent="0.3">
      <c r="A44" s="23" t="s">
        <v>92</v>
      </c>
      <c r="B44" s="25" t="s">
        <v>18</v>
      </c>
      <c r="C44" s="35">
        <v>8.3000000000000007</v>
      </c>
      <c r="D44" s="30" t="s">
        <v>125</v>
      </c>
      <c r="E44" s="30" t="s">
        <v>149</v>
      </c>
      <c r="F44" s="105">
        <v>3.1250000000000002E-3</v>
      </c>
      <c r="G44" s="34">
        <f t="shared" si="5"/>
        <v>0.57034722222222223</v>
      </c>
      <c r="H44" s="89">
        <f t="shared" si="4"/>
        <v>0.59628472222222229</v>
      </c>
    </row>
    <row r="45" spans="1:14" ht="16.8" thickTop="1" thickBot="1" x14ac:dyDescent="0.3">
      <c r="A45" s="23" t="s">
        <v>93</v>
      </c>
      <c r="B45" s="24" t="s">
        <v>21</v>
      </c>
      <c r="C45" s="29">
        <v>6.1</v>
      </c>
      <c r="D45" s="48" t="s">
        <v>116</v>
      </c>
      <c r="E45" s="33" t="s">
        <v>144</v>
      </c>
      <c r="F45" s="105">
        <v>2.7777777777777779E-3</v>
      </c>
      <c r="G45" s="34">
        <f t="shared" si="5"/>
        <v>0.59628472222222229</v>
      </c>
      <c r="H45" s="90">
        <f t="shared" si="4"/>
        <v>0.61322916666666671</v>
      </c>
      <c r="I45" s="83"/>
    </row>
    <row r="46" spans="1:14" ht="16.8" thickTop="1" thickBot="1" x14ac:dyDescent="0.3">
      <c r="A46" s="106" t="s">
        <v>94</v>
      </c>
      <c r="B46" s="24" t="s">
        <v>22</v>
      </c>
      <c r="C46" s="29">
        <v>9</v>
      </c>
      <c r="D46" s="48" t="s">
        <v>116</v>
      </c>
      <c r="E46" s="33"/>
      <c r="F46" s="105">
        <v>2.7777777777777779E-3</v>
      </c>
      <c r="G46" s="34">
        <f t="shared" si="5"/>
        <v>0.61322916666666671</v>
      </c>
      <c r="H46" s="92">
        <f t="shared" si="4"/>
        <v>0.63822916666666674</v>
      </c>
    </row>
    <row r="47" spans="1:14" ht="16.8" thickTop="1" thickBot="1" x14ac:dyDescent="0.3">
      <c r="A47" s="106" t="s">
        <v>97</v>
      </c>
      <c r="B47" s="24" t="s">
        <v>23</v>
      </c>
      <c r="C47" s="29">
        <v>8.4</v>
      </c>
      <c r="D47" s="48" t="s">
        <v>119</v>
      </c>
      <c r="E47" s="33" t="s">
        <v>147</v>
      </c>
      <c r="F47" s="105">
        <v>3.0092592592592601E-3</v>
      </c>
      <c r="G47" s="34">
        <f t="shared" si="5"/>
        <v>0.63822916666666674</v>
      </c>
      <c r="H47" s="91">
        <f t="shared" si="4"/>
        <v>0.66350694444444458</v>
      </c>
      <c r="L47" s="86"/>
    </row>
    <row r="48" spans="1:14" ht="16.8" thickTop="1" thickBot="1" x14ac:dyDescent="0.3">
      <c r="A48" s="106" t="s">
        <v>98</v>
      </c>
      <c r="B48" s="24" t="s">
        <v>60</v>
      </c>
      <c r="C48" s="29">
        <v>3.6</v>
      </c>
      <c r="D48" s="48" t="s">
        <v>127</v>
      </c>
      <c r="E48" s="33" t="s">
        <v>152</v>
      </c>
      <c r="F48" s="105">
        <v>3.4722222222222199E-3</v>
      </c>
      <c r="G48" s="34">
        <f t="shared" si="5"/>
        <v>0.66350694444444458</v>
      </c>
      <c r="H48" s="84">
        <f t="shared" si="4"/>
        <v>0.67600694444444454</v>
      </c>
      <c r="J48" s="85"/>
    </row>
    <row r="49" spans="1:12" ht="16.8" thickTop="1" thickBot="1" x14ac:dyDescent="0.3">
      <c r="A49" s="106" t="s">
        <v>100</v>
      </c>
      <c r="B49" s="24" t="s">
        <v>61</v>
      </c>
      <c r="C49" s="29">
        <v>1.8</v>
      </c>
      <c r="D49" s="48" t="s">
        <v>128</v>
      </c>
      <c r="E49" s="33" t="s">
        <v>151</v>
      </c>
      <c r="F49" s="105">
        <v>4.5138888888888902E-3</v>
      </c>
      <c r="G49" s="34">
        <f t="shared" si="5"/>
        <v>0.67600694444444454</v>
      </c>
      <c r="H49" s="56">
        <f t="shared" si="4"/>
        <v>0.68413194444444458</v>
      </c>
    </row>
    <row r="50" spans="1:12" ht="16.8" thickTop="1" thickBot="1" x14ac:dyDescent="0.3">
      <c r="A50" s="106" t="s">
        <v>99</v>
      </c>
      <c r="B50" s="24" t="s">
        <v>62</v>
      </c>
      <c r="C50" s="29">
        <v>4.7</v>
      </c>
      <c r="D50" s="48" t="s">
        <v>126</v>
      </c>
      <c r="E50" s="33" t="s">
        <v>148</v>
      </c>
      <c r="F50" s="105">
        <v>3.4722222222222199E-3</v>
      </c>
      <c r="G50" s="34">
        <f t="shared" si="5"/>
        <v>0.68413194444444458</v>
      </c>
      <c r="H50" s="55">
        <f t="shared" si="4"/>
        <v>0.70045138888888903</v>
      </c>
    </row>
    <row r="51" spans="1:12" ht="21.75" customHeight="1" thickTop="1" thickBot="1" x14ac:dyDescent="0.3">
      <c r="A51" s="146" t="s">
        <v>31</v>
      </c>
      <c r="B51" s="157" t="s">
        <v>73</v>
      </c>
      <c r="C51" s="150">
        <f>SUM(C38:C50)</f>
        <v>72.400000000000006</v>
      </c>
      <c r="D51" s="57"/>
      <c r="E51" s="58" t="s">
        <v>39</v>
      </c>
      <c r="F51" s="52">
        <f>F52/C51</f>
        <v>3.3441720380601616E-3</v>
      </c>
      <c r="G51" s="155" t="s">
        <v>36</v>
      </c>
      <c r="H51" s="119">
        <f>H50</f>
        <v>0.70045138888888903</v>
      </c>
      <c r="L51" s="11"/>
    </row>
    <row r="52" spans="1:12" ht="16.8" thickTop="1" thickBot="1" x14ac:dyDescent="0.3">
      <c r="A52" s="147"/>
      <c r="B52" s="158"/>
      <c r="C52" s="151"/>
      <c r="D52" s="59"/>
      <c r="E52" s="60" t="s">
        <v>37</v>
      </c>
      <c r="F52" s="54">
        <f>H50-G38</f>
        <v>0.24211805555555571</v>
      </c>
      <c r="G52" s="156"/>
      <c r="H52" s="120"/>
    </row>
    <row r="53" spans="1:12" s="2" customFormat="1" ht="27.75" customHeight="1" thickTop="1" thickBot="1" x14ac:dyDescent="0.35">
      <c r="A53" s="133" t="s">
        <v>38</v>
      </c>
      <c r="B53" s="134"/>
      <c r="C53" s="131">
        <f>SUM(C19+C34+C51)</f>
        <v>210.4</v>
      </c>
      <c r="D53" s="71"/>
      <c r="E53" s="74" t="s">
        <v>40</v>
      </c>
      <c r="F53" s="137">
        <f>F54/C53</f>
        <v>3.2733890913251682E-3</v>
      </c>
      <c r="G53" s="138"/>
      <c r="H53" s="139"/>
      <c r="K53" s="81"/>
    </row>
    <row r="54" spans="1:12" ht="25.5" customHeight="1" thickTop="1" thickBot="1" x14ac:dyDescent="0.3">
      <c r="A54" s="135"/>
      <c r="B54" s="136"/>
      <c r="C54" s="132"/>
      <c r="D54" s="72"/>
      <c r="E54" s="74" t="s">
        <v>45</v>
      </c>
      <c r="F54" s="152">
        <f>F52+F35+F20</f>
        <v>0.68872106481481543</v>
      </c>
      <c r="G54" s="153"/>
      <c r="H54" s="154"/>
    </row>
    <row r="55" spans="1:12" ht="13.8" thickTop="1" x14ac:dyDescent="0.25">
      <c r="A55" s="61"/>
      <c r="B55" s="61"/>
      <c r="C55" s="62"/>
      <c r="D55" s="62"/>
      <c r="E55" s="63"/>
      <c r="F55" s="64"/>
      <c r="G55" s="65"/>
      <c r="H55" s="66"/>
    </row>
    <row r="56" spans="1:12" x14ac:dyDescent="0.25">
      <c r="A56" s="61"/>
      <c r="B56" s="61"/>
      <c r="C56" s="62"/>
      <c r="D56" s="62"/>
      <c r="E56" s="61"/>
      <c r="F56" s="67"/>
      <c r="G56" s="68"/>
      <c r="H56" s="69"/>
    </row>
    <row r="58" spans="1:12" ht="15.6" x14ac:dyDescent="0.3">
      <c r="F58" s="17"/>
    </row>
  </sheetData>
  <dataConsolidate/>
  <mergeCells count="29">
    <mergeCell ref="C53:C54"/>
    <mergeCell ref="A53:B54"/>
    <mergeCell ref="F53:H53"/>
    <mergeCell ref="H19:H20"/>
    <mergeCell ref="A19:A20"/>
    <mergeCell ref="B19:B20"/>
    <mergeCell ref="C19:C20"/>
    <mergeCell ref="A34:A35"/>
    <mergeCell ref="B34:B35"/>
    <mergeCell ref="C34:C35"/>
    <mergeCell ref="F54:H54"/>
    <mergeCell ref="G51:G52"/>
    <mergeCell ref="A51:A52"/>
    <mergeCell ref="C51:C52"/>
    <mergeCell ref="B51:B52"/>
    <mergeCell ref="E3:H3"/>
    <mergeCell ref="E4:H4"/>
    <mergeCell ref="B2:H2"/>
    <mergeCell ref="H51:H52"/>
    <mergeCell ref="B3:C3"/>
    <mergeCell ref="B4:C4"/>
    <mergeCell ref="G34:G35"/>
    <mergeCell ref="H34:H35"/>
    <mergeCell ref="G19:G20"/>
    <mergeCell ref="G5:H5"/>
    <mergeCell ref="G21:H21"/>
    <mergeCell ref="G36:H36"/>
    <mergeCell ref="A36:F36"/>
    <mergeCell ref="A21:E21"/>
  </mergeCells>
  <phoneticPr fontId="0" type="noConversion"/>
  <dataValidations count="2">
    <dataValidation type="list" allowBlank="1" showInputMessage="1" showErrorMessage="1" sqref="F23:F33 F8:F18 L51 F38:F50" xr:uid="{00000000-0002-0000-0000-000000000000}">
      <formula1>Etappetider</formula1>
    </dataValidation>
    <dataValidation type="list" allowBlank="1" showInputMessage="1" showErrorMessage="1" promptTitle="km-tid" prompt="välj en km-tid från listan" sqref="F7" xr:uid="{F2DEDFA0-88AF-4C26-A1D8-2C682C7E60A3}">
      <formula1>Etappetider</formula1>
    </dataValidation>
  </dataValidations>
  <pageMargins left="0.35433070866141736" right="0.35433070866141736" top="0.39370078740157483" bottom="0.39370078740157483" header="0.51181102362204722" footer="0.51181102362204722"/>
  <pageSetup paperSize="9" scale="70" orientation="portrait" r:id="rId1"/>
  <headerFooter alignWithMargins="0">
    <oddHeader>&amp;LSkjema for tidsestimat - St Olavsloppet 2008&amp;RSide &amp;P av &amp;N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workbookViewId="0">
      <selection activeCell="C7" sqref="C7"/>
    </sheetView>
  </sheetViews>
  <sheetFormatPr baseColWidth="10" defaultColWidth="11.44140625" defaultRowHeight="13.2" x14ac:dyDescent="0.25"/>
  <cols>
    <col min="1" max="1" width="11.44140625" customWidth="1"/>
    <col min="2" max="2" width="15.33203125" bestFit="1" customWidth="1"/>
  </cols>
  <sheetData>
    <row r="1" spans="1:4" x14ac:dyDescent="0.25">
      <c r="A1" t="s">
        <v>6</v>
      </c>
      <c r="B1" s="4" t="s">
        <v>7</v>
      </c>
      <c r="C1" s="4" t="s">
        <v>8</v>
      </c>
      <c r="D1" s="4" t="s">
        <v>9</v>
      </c>
    </row>
    <row r="2" spans="1:4" x14ac:dyDescent="0.25">
      <c r="A2" s="3">
        <v>1.736111111111111E-3</v>
      </c>
      <c r="B2" s="1">
        <v>0.29166666666666669</v>
      </c>
      <c r="C2" s="1">
        <v>0.29166666666666669</v>
      </c>
      <c r="D2" s="1">
        <v>0.29166666666666669</v>
      </c>
    </row>
    <row r="3" spans="1:4" x14ac:dyDescent="0.25">
      <c r="A3" s="3">
        <v>1.9097222222222222E-3</v>
      </c>
      <c r="B3" s="1">
        <v>0.32291666666666669</v>
      </c>
      <c r="C3" s="1">
        <v>0.33333333333333331</v>
      </c>
      <c r="D3" s="1">
        <v>0.32291666666666669</v>
      </c>
    </row>
    <row r="4" spans="1:4" x14ac:dyDescent="0.25">
      <c r="A4" s="3">
        <v>2.0833333333333298E-3</v>
      </c>
      <c r="B4" s="1">
        <v>0.35416666666666669</v>
      </c>
      <c r="C4" s="1">
        <v>0.375</v>
      </c>
      <c r="D4" s="1">
        <v>0.35416666666666669</v>
      </c>
    </row>
    <row r="5" spans="1:4" x14ac:dyDescent="0.25">
      <c r="A5" s="3">
        <v>2.1412037037037038E-3</v>
      </c>
      <c r="B5" s="1">
        <v>0.38541666666666669</v>
      </c>
      <c r="C5" s="1">
        <v>0.41666666666666669</v>
      </c>
      <c r="D5" s="1">
        <v>0.38541666666666669</v>
      </c>
    </row>
    <row r="6" spans="1:4" x14ac:dyDescent="0.25">
      <c r="A6" s="3">
        <v>2.1990740740740799E-3</v>
      </c>
      <c r="B6" s="1">
        <v>0.41666666666666669</v>
      </c>
      <c r="C6" s="1">
        <v>0.45833333333333331</v>
      </c>
      <c r="D6" s="1">
        <v>0.41666666666666669</v>
      </c>
    </row>
    <row r="7" spans="1:4" x14ac:dyDescent="0.25">
      <c r="A7" s="3">
        <v>2.2569444444444499E-3</v>
      </c>
    </row>
    <row r="8" spans="1:4" x14ac:dyDescent="0.25">
      <c r="A8" s="3">
        <v>2.3148148148148299E-3</v>
      </c>
    </row>
    <row r="9" spans="1:4" x14ac:dyDescent="0.25">
      <c r="A9" s="3">
        <v>2.3726851851851999E-3</v>
      </c>
    </row>
    <row r="10" spans="1:4" x14ac:dyDescent="0.25">
      <c r="A10" s="3">
        <v>2.4305555555555699E-3</v>
      </c>
    </row>
    <row r="11" spans="1:4" x14ac:dyDescent="0.25">
      <c r="A11" s="3">
        <v>2.4884259259259499E-3</v>
      </c>
    </row>
    <row r="12" spans="1:4" x14ac:dyDescent="0.25">
      <c r="A12" s="3">
        <v>2.5462962962963199E-3</v>
      </c>
    </row>
    <row r="13" spans="1:4" x14ac:dyDescent="0.25">
      <c r="A13" s="3">
        <v>2.6041666666666899E-3</v>
      </c>
    </row>
    <row r="14" spans="1:4" x14ac:dyDescent="0.25">
      <c r="A14" s="3">
        <v>2.6620370370370699E-3</v>
      </c>
    </row>
    <row r="15" spans="1:4" x14ac:dyDescent="0.25">
      <c r="A15" s="3">
        <v>2.71990740740744E-3</v>
      </c>
    </row>
    <row r="16" spans="1:4" x14ac:dyDescent="0.25">
      <c r="A16" s="3">
        <v>2.7777777777777779E-3</v>
      </c>
    </row>
    <row r="17" spans="1:1" x14ac:dyDescent="0.25">
      <c r="A17" s="3">
        <v>2.8356481481481479E-3</v>
      </c>
    </row>
    <row r="18" spans="1:1" x14ac:dyDescent="0.25">
      <c r="A18" s="3">
        <v>2.8935185185185201E-3</v>
      </c>
    </row>
    <row r="19" spans="1:1" x14ac:dyDescent="0.25">
      <c r="A19" s="3">
        <v>2.9513888888888901E-3</v>
      </c>
    </row>
    <row r="20" spans="1:1" x14ac:dyDescent="0.25">
      <c r="A20" s="3">
        <v>3.0092592592592601E-3</v>
      </c>
    </row>
    <row r="21" spans="1:1" x14ac:dyDescent="0.25">
      <c r="A21" s="3">
        <v>3.0671296296296302E-3</v>
      </c>
    </row>
    <row r="22" spans="1:1" x14ac:dyDescent="0.25">
      <c r="A22" s="3">
        <v>3.1250000000000002E-3</v>
      </c>
    </row>
    <row r="23" spans="1:1" x14ac:dyDescent="0.25">
      <c r="A23" s="3">
        <v>3.1828703703703702E-3</v>
      </c>
    </row>
    <row r="24" spans="1:1" x14ac:dyDescent="0.25">
      <c r="A24" s="3">
        <v>3.2407407407407402E-3</v>
      </c>
    </row>
    <row r="25" spans="1:1" x14ac:dyDescent="0.25">
      <c r="A25" s="3">
        <v>3.2986111111111098E-3</v>
      </c>
    </row>
    <row r="26" spans="1:1" x14ac:dyDescent="0.25">
      <c r="A26" s="3">
        <v>3.3564814814814798E-3</v>
      </c>
    </row>
    <row r="27" spans="1:1" x14ac:dyDescent="0.25">
      <c r="A27" s="3">
        <v>3.4143518518518498E-3</v>
      </c>
    </row>
    <row r="28" spans="1:1" x14ac:dyDescent="0.25">
      <c r="A28" s="3">
        <v>3.4722222222222199E-3</v>
      </c>
    </row>
    <row r="29" spans="1:1" x14ac:dyDescent="0.25">
      <c r="A29" s="3">
        <v>3.6458333333333299E-3</v>
      </c>
    </row>
    <row r="30" spans="1:1" x14ac:dyDescent="0.25">
      <c r="A30" s="3">
        <v>3.81944444444444E-3</v>
      </c>
    </row>
    <row r="31" spans="1:1" x14ac:dyDescent="0.25">
      <c r="A31" s="3">
        <v>3.9930555555555596E-3</v>
      </c>
    </row>
    <row r="32" spans="1:1" x14ac:dyDescent="0.25">
      <c r="A32" s="3">
        <v>4.1666666666666701E-3</v>
      </c>
    </row>
    <row r="33" spans="1:1" x14ac:dyDescent="0.25">
      <c r="A33" s="3">
        <v>4.3402777777777797E-3</v>
      </c>
    </row>
    <row r="34" spans="1:1" x14ac:dyDescent="0.25">
      <c r="A34" s="3">
        <v>4.5138888888888902E-3</v>
      </c>
    </row>
    <row r="35" spans="1:1" x14ac:dyDescent="0.25">
      <c r="A35" s="3">
        <v>4.6874999999999998E-3</v>
      </c>
    </row>
    <row r="36" spans="1:1" x14ac:dyDescent="0.25">
      <c r="A36" s="3">
        <v>4.8611111111111103E-3</v>
      </c>
    </row>
    <row r="37" spans="1:1" x14ac:dyDescent="0.25">
      <c r="A37" s="3">
        <v>5.0347222222222199E-3</v>
      </c>
    </row>
    <row r="38" spans="1:1" x14ac:dyDescent="0.25">
      <c r="A38" s="3">
        <v>5.2083333333333296E-3</v>
      </c>
    </row>
    <row r="39" spans="1:1" x14ac:dyDescent="0.25">
      <c r="A39" s="3">
        <v>5.3819444444444401E-3</v>
      </c>
    </row>
    <row r="40" spans="1:1" x14ac:dyDescent="0.25">
      <c r="A40" s="3">
        <v>5.5555555555555601E-3</v>
      </c>
    </row>
    <row r="41" spans="1:1" x14ac:dyDescent="0.25">
      <c r="A41" s="3">
        <v>5.7291666666666697E-3</v>
      </c>
    </row>
    <row r="42" spans="1:1" x14ac:dyDescent="0.25">
      <c r="A42" s="3">
        <v>5.9027777777777802E-3</v>
      </c>
    </row>
    <row r="43" spans="1:1" x14ac:dyDescent="0.25">
      <c r="A43" s="3">
        <v>6.0763888888888899E-3</v>
      </c>
    </row>
    <row r="44" spans="1:1" x14ac:dyDescent="0.25">
      <c r="A44" s="3">
        <v>6.2500000000000003E-3</v>
      </c>
    </row>
    <row r="45" spans="1:1" x14ac:dyDescent="0.25">
      <c r="A45" s="3">
        <v>6.42361111111111E-3</v>
      </c>
    </row>
    <row r="46" spans="1:1" x14ac:dyDescent="0.25">
      <c r="A46" s="3">
        <v>6.5972222222222196E-3</v>
      </c>
    </row>
    <row r="47" spans="1:1" x14ac:dyDescent="0.25">
      <c r="A47" s="3">
        <v>6.7708333333333301E-3</v>
      </c>
    </row>
    <row r="48" spans="1:1" x14ac:dyDescent="0.25">
      <c r="A48" s="3">
        <v>6.9444444444444397E-3</v>
      </c>
    </row>
  </sheetData>
  <phoneticPr fontId="0" type="noConversion"/>
  <dataValidations count="1">
    <dataValidation type="list" allowBlank="1" showInputMessage="1" showErrorMessage="1" sqref="D7" xr:uid="{00000000-0002-0000-0100-000000000000}">
      <formula1>Start_Dag4</formula1>
    </dataValidation>
  </dataValidation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Navngitte områder</vt:lpstr>
      </vt:variant>
      <vt:variant>
        <vt:i4>5</vt:i4>
      </vt:variant>
    </vt:vector>
  </HeadingPairs>
  <TitlesOfParts>
    <vt:vector size="7" baseType="lpstr">
      <vt:lpstr>Tidsestimat</vt:lpstr>
      <vt:lpstr>Admin</vt:lpstr>
      <vt:lpstr>Etappetider</vt:lpstr>
      <vt:lpstr>Start_Dag1</vt:lpstr>
      <vt:lpstr>Start_Dag2</vt:lpstr>
      <vt:lpstr>Start_Dag3</vt:lpstr>
      <vt:lpstr>Tidsestimat!Utskriftstitler</vt:lpstr>
    </vt:vector>
  </TitlesOfParts>
  <Company>Innherred Samkommune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</dc:creator>
  <cp:lastModifiedBy>Kjell Olav Storflor</cp:lastModifiedBy>
  <cp:lastPrinted>2025-06-19T16:13:58Z</cp:lastPrinted>
  <dcterms:created xsi:type="dcterms:W3CDTF">2008-02-25T14:03:20Z</dcterms:created>
  <dcterms:modified xsi:type="dcterms:W3CDTF">2025-06-25T08:47:44Z</dcterms:modified>
</cp:coreProperties>
</file>