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KNOYS\Desktop\THK\Opprydding\Håndball\Styret\årsmøte\2024\publisering\"/>
    </mc:Choice>
  </mc:AlternateContent>
  <xr:revisionPtr revIDLastSave="0" documentId="8_{06563717-4E0B-4714-B55C-D168F9E5B526}" xr6:coauthVersionLast="36" xr6:coauthVersionMax="36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GrafData" sheetId="1" state="hidden" r:id="rId1"/>
    <sheet name="Fordeling kategorier" sheetId="10" r:id="rId2"/>
  </sheets>
  <definedNames>
    <definedName name="_xlnm._FilterDatabase" localSheetId="1" hidden="1">'Fordeling kategorier'!$B$2:$P$58</definedName>
  </definedNames>
  <calcPr calcId="191029"/>
</workbook>
</file>

<file path=xl/calcChain.xml><?xml version="1.0" encoding="utf-8"?>
<calcChain xmlns="http://schemas.openxmlformats.org/spreadsheetml/2006/main">
  <c r="C38" i="1" l="1"/>
  <c r="B38" i="1"/>
  <c r="C37" i="1"/>
  <c r="B37" i="1"/>
  <c r="C36" i="1"/>
  <c r="B36" i="1"/>
  <c r="C35" i="1"/>
  <c r="B35" i="1"/>
  <c r="C34" i="1"/>
  <c r="B34" i="1"/>
  <c r="G31" i="1"/>
  <c r="M30" i="1"/>
  <c r="M31" i="1" s="1"/>
  <c r="L30" i="1"/>
  <c r="L31" i="1" s="1"/>
  <c r="K30" i="1"/>
  <c r="K31" i="1" s="1"/>
  <c r="J30" i="1"/>
  <c r="J31" i="1" s="1"/>
  <c r="I30" i="1"/>
  <c r="I31" i="1" s="1"/>
  <c r="H30" i="1"/>
  <c r="H31" i="1" s="1"/>
  <c r="G30" i="1"/>
  <c r="F30" i="1"/>
  <c r="F31" i="1" s="1"/>
  <c r="E30" i="1"/>
  <c r="E31" i="1" s="1"/>
  <c r="D30" i="1"/>
  <c r="D31" i="1" s="1"/>
  <c r="C30" i="1"/>
  <c r="C31" i="1" s="1"/>
  <c r="B30" i="1"/>
  <c r="B31" i="1" s="1"/>
  <c r="M29" i="1"/>
  <c r="L29" i="1"/>
  <c r="K29" i="1"/>
  <c r="J29" i="1"/>
  <c r="I29" i="1"/>
  <c r="H29" i="1"/>
  <c r="G29" i="1"/>
  <c r="F29" i="1"/>
  <c r="E29" i="1"/>
  <c r="D29" i="1"/>
  <c r="C29" i="1"/>
  <c r="B29" i="1"/>
  <c r="B23" i="1"/>
  <c r="C23" i="1" s="1"/>
  <c r="D23" i="1" s="1"/>
  <c r="E23" i="1" s="1"/>
  <c r="F23" i="1" s="1"/>
  <c r="G23" i="1" s="1"/>
  <c r="H23" i="1" s="1"/>
  <c r="I23" i="1" s="1"/>
  <c r="J23" i="1" s="1"/>
  <c r="K23" i="1" s="1"/>
  <c r="L23" i="1" s="1"/>
  <c r="M23" i="1" s="1"/>
  <c r="M21" i="1"/>
  <c r="L21" i="1"/>
  <c r="K21" i="1"/>
  <c r="J21" i="1"/>
  <c r="I21" i="1"/>
  <c r="H21" i="1"/>
  <c r="G21" i="1"/>
  <c r="F21" i="1"/>
  <c r="E21" i="1"/>
  <c r="D21" i="1"/>
  <c r="C21" i="1"/>
  <c r="B21" i="1"/>
  <c r="B19" i="1"/>
  <c r="C19" i="1" s="1"/>
  <c r="D19" i="1" s="1"/>
  <c r="E19" i="1" s="1"/>
  <c r="F19" i="1" s="1"/>
  <c r="G19" i="1" s="1"/>
  <c r="H19" i="1" s="1"/>
  <c r="I19" i="1" s="1"/>
  <c r="J19" i="1" s="1"/>
  <c r="K19" i="1" s="1"/>
  <c r="L19" i="1" s="1"/>
  <c r="M19" i="1" s="1"/>
  <c r="J15" i="1"/>
  <c r="G15" i="1"/>
  <c r="B15" i="1"/>
  <c r="K14" i="1"/>
  <c r="K15" i="1" s="1"/>
  <c r="J14" i="1"/>
  <c r="I14" i="1"/>
  <c r="I15" i="1" s="1"/>
  <c r="H14" i="1"/>
  <c r="H15" i="1" s="1"/>
  <c r="G14" i="1"/>
  <c r="F14" i="1"/>
  <c r="F15" i="1" s="1"/>
  <c r="E14" i="1"/>
  <c r="E15" i="1" s="1"/>
  <c r="D14" i="1"/>
  <c r="D15" i="1" s="1"/>
  <c r="C14" i="1"/>
  <c r="C15" i="1" s="1"/>
  <c r="B14" i="1"/>
  <c r="K13" i="1"/>
  <c r="J13" i="1"/>
  <c r="I13" i="1"/>
  <c r="H13" i="1"/>
  <c r="G13" i="1"/>
  <c r="F13" i="1"/>
  <c r="E13" i="1"/>
  <c r="D13" i="1"/>
  <c r="C13" i="1"/>
  <c r="B13" i="1"/>
  <c r="B7" i="1"/>
  <c r="C7" i="1" s="1"/>
  <c r="D7" i="1" s="1"/>
  <c r="E7" i="1" s="1"/>
  <c r="F7" i="1" s="1"/>
  <c r="G7" i="1" s="1"/>
  <c r="H7" i="1" s="1"/>
  <c r="I7" i="1" s="1"/>
  <c r="J7" i="1" s="1"/>
  <c r="K7" i="1" s="1"/>
  <c r="K5" i="1"/>
  <c r="J5" i="1"/>
  <c r="I5" i="1"/>
  <c r="H5" i="1"/>
  <c r="G5" i="1"/>
  <c r="F5" i="1"/>
  <c r="E5" i="1"/>
  <c r="D5" i="1"/>
  <c r="C5" i="1"/>
  <c r="B5" i="1"/>
  <c r="B3" i="1"/>
  <c r="C3" i="1" s="1"/>
  <c r="D3" i="1" s="1"/>
  <c r="E3" i="1" s="1"/>
  <c r="F3" i="1" s="1"/>
  <c r="G3" i="1" s="1"/>
  <c r="H3" i="1" s="1"/>
  <c r="I3" i="1" s="1"/>
  <c r="J3" i="1" s="1"/>
  <c r="K3" i="1" s="1"/>
</calcChain>
</file>

<file path=xl/sharedStrings.xml><?xml version="1.0" encoding="utf-8"?>
<sst xmlns="http://schemas.openxmlformats.org/spreadsheetml/2006/main" count="179" uniqueCount="136">
  <si>
    <t>I år</t>
  </si>
  <si>
    <t>Jan</t>
  </si>
  <si>
    <t>Feb</t>
  </si>
  <si>
    <t>Mar</t>
  </si>
  <si>
    <t>Apr</t>
  </si>
  <si>
    <t>Mai</t>
  </si>
  <si>
    <t>Jun</t>
  </si>
  <si>
    <t>Jul</t>
  </si>
  <si>
    <t>Aug</t>
  </si>
  <si>
    <t>Sep</t>
  </si>
  <si>
    <t>Okt</t>
  </si>
  <si>
    <t>Omsetning</t>
  </si>
  <si>
    <t>Omsetning (akk)</t>
  </si>
  <si>
    <t>Bruttofortjeneste</t>
  </si>
  <si>
    <t>Bruttofortjeneste (%)</t>
  </si>
  <si>
    <t>Driftsresultat</t>
  </si>
  <si>
    <t>Driftsresultat (akk)</t>
  </si>
  <si>
    <t>Anleggsmidler</t>
  </si>
  <si>
    <t>Omløpsmidler</t>
  </si>
  <si>
    <t>Egenkapital</t>
  </si>
  <si>
    <t>Langsiktig gjeld</t>
  </si>
  <si>
    <t>Kortsiktig gjeld</t>
  </si>
  <si>
    <t>Arbeidskapital</t>
  </si>
  <si>
    <t>Totalkapital</t>
  </si>
  <si>
    <t>Egenkapitalprosent</t>
  </si>
  <si>
    <t>I fjor</t>
  </si>
  <si>
    <t>Nov</t>
  </si>
  <si>
    <t>Des</t>
  </si>
  <si>
    <t>Omsetning i fjor</t>
  </si>
  <si>
    <t>Omsetning i fjor (akk)</t>
  </si>
  <si>
    <t>Bruttofortjeneste i fjor</t>
  </si>
  <si>
    <t>Bruttofortjeneste i fjor (%)</t>
  </si>
  <si>
    <t>Driftsresultat i fjor</t>
  </si>
  <si>
    <t>Driftsresultat i fjor (akk)</t>
  </si>
  <si>
    <t>I Okt</t>
  </si>
  <si>
    <t>Tromsø Håndballklubb</t>
  </si>
  <si>
    <t>Konto</t>
  </si>
  <si>
    <t>Kontonavn</t>
  </si>
  <si>
    <t>Salgsinntekt</t>
  </si>
  <si>
    <t>3120</t>
  </si>
  <si>
    <t>Sponsormidler</t>
  </si>
  <si>
    <t>3210</t>
  </si>
  <si>
    <t xml:space="preserve">Salgsinntekter Kiosk og Kafè </t>
  </si>
  <si>
    <t>3220</t>
  </si>
  <si>
    <t>Dugnadsinntekter</t>
  </si>
  <si>
    <t>3441</t>
  </si>
  <si>
    <t>Grasrotandelen</t>
  </si>
  <si>
    <t>3442</t>
  </si>
  <si>
    <t>Momskompensasjon</t>
  </si>
  <si>
    <t>3443</t>
  </si>
  <si>
    <t>LAM- Lokale aktivitetsmidler</t>
  </si>
  <si>
    <t>Annen driftsrelatert inntekt</t>
  </si>
  <si>
    <t>3920</t>
  </si>
  <si>
    <t>Medlemskontingenter/treningsavgifter</t>
  </si>
  <si>
    <t>3940</t>
  </si>
  <si>
    <t>Egenandeler</t>
  </si>
  <si>
    <t>3950</t>
  </si>
  <si>
    <t>Turneringsinntekter etc.</t>
  </si>
  <si>
    <t>3990</t>
  </si>
  <si>
    <t>Andre inntekter</t>
  </si>
  <si>
    <t>Sum driftsinntekter</t>
  </si>
  <si>
    <t>Varekostnad</t>
  </si>
  <si>
    <t>4300</t>
  </si>
  <si>
    <t xml:space="preserve">Varekjøp kiosk/kafe </t>
  </si>
  <si>
    <t>4320</t>
  </si>
  <si>
    <t>Varekjøp dugnad</t>
  </si>
  <si>
    <t>Lønnskostnad</t>
  </si>
  <si>
    <t>5000</t>
  </si>
  <si>
    <t>Lønn til ansatte</t>
  </si>
  <si>
    <t>5010</t>
  </si>
  <si>
    <t>Lønn til ansatte, ikke AGA</t>
  </si>
  <si>
    <t>5092</t>
  </si>
  <si>
    <t>Periodisering feriepenger</t>
  </si>
  <si>
    <t>5400</t>
  </si>
  <si>
    <t>Arbeidsgiveravgift</t>
  </si>
  <si>
    <t>5401</t>
  </si>
  <si>
    <t>Arbeidsgiveravgift av påløpt ferielønn</t>
  </si>
  <si>
    <t>5500</t>
  </si>
  <si>
    <t>Annen kostnadsgodtgjørelse</t>
  </si>
  <si>
    <t>5560</t>
  </si>
  <si>
    <t>Dommerutgifter. utgiftsgodtgjørelse</t>
  </si>
  <si>
    <t>5562</t>
  </si>
  <si>
    <t>Musikk hjemmekamp</t>
  </si>
  <si>
    <t>Annen personalkostnad</t>
  </si>
  <si>
    <t>5990</t>
  </si>
  <si>
    <t>Andre driftskostnader</t>
  </si>
  <si>
    <t>6300</t>
  </si>
  <si>
    <t>Leie lokaler/Haller</t>
  </si>
  <si>
    <t>6420</t>
  </si>
  <si>
    <t>Leie datasystemer</t>
  </si>
  <si>
    <t>6490</t>
  </si>
  <si>
    <t>Annen leiekostnad</t>
  </si>
  <si>
    <t>6540</t>
  </si>
  <si>
    <t>Inventar</t>
  </si>
  <si>
    <t>6560</t>
  </si>
  <si>
    <t>Rekvisita, førstehjelpsutstyr etc.</t>
  </si>
  <si>
    <t>6570</t>
  </si>
  <si>
    <t>Premier</t>
  </si>
  <si>
    <t>6580</t>
  </si>
  <si>
    <t>Idrettsutstyr, drakter etc.</t>
  </si>
  <si>
    <t>6705</t>
  </si>
  <si>
    <t>Honorar regnskap</t>
  </si>
  <si>
    <t>6810</t>
  </si>
  <si>
    <t>Data/EDB kostnad</t>
  </si>
  <si>
    <t>6861</t>
  </si>
  <si>
    <t>Utdanning trenere</t>
  </si>
  <si>
    <t>6862</t>
  </si>
  <si>
    <t>Utdanning dommere</t>
  </si>
  <si>
    <t>6900</t>
  </si>
  <si>
    <t>Telefon</t>
  </si>
  <si>
    <t>7140</t>
  </si>
  <si>
    <t>Reisekostnad, ikke oppgavepliktig</t>
  </si>
  <si>
    <t>7141</t>
  </si>
  <si>
    <t>Flyreiser</t>
  </si>
  <si>
    <t>7142</t>
  </si>
  <si>
    <t xml:space="preserve">Bussreiser, Tog, Båt, Taxi </t>
  </si>
  <si>
    <t>7144</t>
  </si>
  <si>
    <t>Hotell og overnatting</t>
  </si>
  <si>
    <t>7195</t>
  </si>
  <si>
    <t>Reisekostnad dommere</t>
  </si>
  <si>
    <t>7320</t>
  </si>
  <si>
    <t>Reklamekostnad</t>
  </si>
  <si>
    <t>7405</t>
  </si>
  <si>
    <t>Spillerutvikling- avtale NTG</t>
  </si>
  <si>
    <t>7410</t>
  </si>
  <si>
    <t>Påmelding serier, turneringer, samlinger etc.</t>
  </si>
  <si>
    <t>7450</t>
  </si>
  <si>
    <t>Dommerkostnader</t>
  </si>
  <si>
    <t>7770</t>
  </si>
  <si>
    <t>Bank og kortgebyr</t>
  </si>
  <si>
    <t>Sum driftskostnader</t>
  </si>
  <si>
    <t>Budsjett 2024</t>
  </si>
  <si>
    <t>Senior</t>
  </si>
  <si>
    <t>Ungdom</t>
  </si>
  <si>
    <t>Barn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</si>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</sst>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2" x14ac:knownFonts="1">
    <font>
      <sz val="10"/>
      <name val="Arial"/>
    </font>
    <font>
      <b/>
      <sz val="18"/>
      <color rgb="FF808080"/>
      <name val="Arial"/>
      <family val="2"/>
    </font>
    <font>
      <sz val="16"/>
      <color rgb="FFC0000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808080"/>
      <name val="Arial"/>
      <family val="2"/>
    </font>
    <font>
      <sz val="11"/>
      <color rgb="FFFFFFFF"/>
      <name val="Arial"/>
      <family val="2"/>
    </font>
    <font>
      <sz val="11"/>
      <color rgb="FF595959"/>
      <name val="Arial"/>
      <family val="2"/>
    </font>
    <font>
      <b/>
      <sz val="12"/>
      <color rgb="FFC00000"/>
      <name val="Arial"/>
      <family val="2"/>
    </font>
    <font>
      <sz val="10"/>
      <name val="Arial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3A8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6482A0"/>
        <bgColor indexed="64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dashed">
        <color rgb="FFD9D9D9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43">
    <xf numFmtId="0" fontId="0" fillId="0" borderId="0" xfId="0"/>
    <xf numFmtId="3" fontId="0" fillId="0" borderId="0" xfId="0" applyNumberFormat="1"/>
    <xf numFmtId="164" fontId="0" fillId="0" borderId="0" xfId="0" applyNumberFormat="1"/>
    <xf numFmtId="9" fontId="0" fillId="0" borderId="0" xfId="0" applyNumberFormat="1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3" fontId="8" fillId="0" borderId="3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0" fontId="9" fillId="0" borderId="0" xfId="0" applyFont="1"/>
    <xf numFmtId="3" fontId="3" fillId="0" borderId="0" xfId="0" applyNumberFormat="1" applyFont="1"/>
    <xf numFmtId="0" fontId="6" fillId="4" borderId="0" xfId="0" applyFont="1" applyFill="1" applyAlignment="1">
      <alignment horizontal="center" vertical="center"/>
    </xf>
    <xf numFmtId="0" fontId="11" fillId="0" borderId="0" xfId="0" applyFont="1"/>
    <xf numFmtId="165" fontId="0" fillId="0" borderId="0" xfId="1" applyNumberFormat="1" applyFont="1"/>
    <xf numFmtId="165" fontId="6" fillId="4" borderId="0" xfId="1" applyNumberFormat="1" applyFont="1" applyFill="1" applyAlignment="1">
      <alignment horizontal="center" vertical="center"/>
    </xf>
    <xf numFmtId="165" fontId="7" fillId="5" borderId="1" xfId="1" applyNumberFormat="1" applyFont="1" applyFill="1" applyBorder="1" applyAlignment="1">
      <alignment horizontal="center" vertical="center"/>
    </xf>
    <xf numFmtId="165" fontId="8" fillId="0" borderId="3" xfId="1" applyNumberFormat="1" applyFont="1" applyBorder="1" applyAlignment="1">
      <alignment vertical="center"/>
    </xf>
    <xf numFmtId="165" fontId="5" fillId="0" borderId="2" xfId="1" applyNumberFormat="1" applyFont="1" applyBorder="1" applyAlignment="1">
      <alignment vertical="center"/>
    </xf>
    <xf numFmtId="165" fontId="3" fillId="0" borderId="0" xfId="1" applyNumberFormat="1" applyFont="1"/>
    <xf numFmtId="3" fontId="8" fillId="0" borderId="3" xfId="0" applyNumberFormat="1" applyFont="1" applyFill="1" applyBorder="1" applyAlignment="1">
      <alignment vertical="center"/>
    </xf>
    <xf numFmtId="9" fontId="0" fillId="0" borderId="0" xfId="2" applyFont="1"/>
    <xf numFmtId="9" fontId="5" fillId="0" borderId="2" xfId="2" applyFont="1" applyBorder="1" applyAlignment="1">
      <alignment vertical="center"/>
    </xf>
    <xf numFmtId="9" fontId="6" fillId="4" borderId="0" xfId="2" applyFont="1" applyFill="1" applyAlignment="1">
      <alignment horizontal="center" vertical="center"/>
    </xf>
    <xf numFmtId="9" fontId="7" fillId="3" borderId="1" xfId="2" applyFont="1" applyFill="1" applyBorder="1" applyAlignment="1">
      <alignment horizontal="center" vertical="center" wrapText="1"/>
    </xf>
    <xf numFmtId="9" fontId="4" fillId="0" borderId="2" xfId="2" applyFont="1" applyBorder="1" applyAlignment="1">
      <alignment vertical="center"/>
    </xf>
    <xf numFmtId="3" fontId="0" fillId="0" borderId="0" xfId="2" applyNumberFormat="1" applyFont="1"/>
    <xf numFmtId="3" fontId="6" fillId="4" borderId="0" xfId="2" applyNumberFormat="1" applyFont="1" applyFill="1" applyAlignment="1">
      <alignment horizontal="center" vertical="center"/>
    </xf>
    <xf numFmtId="3" fontId="7" fillId="3" borderId="1" xfId="2" applyNumberFormat="1" applyFont="1" applyFill="1" applyBorder="1" applyAlignment="1">
      <alignment horizontal="center" vertical="center" wrapText="1"/>
    </xf>
    <xf numFmtId="3" fontId="5" fillId="0" borderId="2" xfId="2" applyNumberFormat="1" applyFont="1" applyBorder="1" applyAlignment="1">
      <alignment vertical="center"/>
    </xf>
    <xf numFmtId="3" fontId="4" fillId="0" borderId="2" xfId="2" applyNumberFormat="1" applyFont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3" xfId="0" applyFont="1" applyFill="1" applyBorder="1" applyAlignment="1">
      <alignment vertical="center"/>
    </xf>
    <xf numFmtId="165" fontId="8" fillId="0" borderId="3" xfId="1" applyNumberFormat="1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vertical="center"/>
    </xf>
    <xf numFmtId="9" fontId="4" fillId="0" borderId="2" xfId="2" applyFont="1" applyFill="1" applyBorder="1" applyAlignment="1">
      <alignment vertical="center"/>
    </xf>
    <xf numFmtId="3" fontId="4" fillId="0" borderId="2" xfId="2" applyNumberFormat="1" applyFont="1" applyFill="1" applyBorder="1" applyAlignment="1">
      <alignment vertical="center"/>
    </xf>
    <xf numFmtId="0" fontId="0" fillId="0" borderId="0" xfId="0" applyFill="1"/>
  </cellXfs>
  <cellStyles count="3">
    <cellStyle name="Komma" xfId="1" builtinId="3"/>
    <cellStyle name="Normal" xfId="0" builtinId="0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38"/>
  <sheetViews>
    <sheetView showGridLines="0" workbookViewId="0">
      <pane ySplit="33" topLeftCell="A34" activePane="bottomLeft" state="frozen"/>
      <selection pane="bottomLeft" activeCell="A34" sqref="A34"/>
    </sheetView>
  </sheetViews>
  <sheetFormatPr baseColWidth="10" defaultColWidth="9.140625" defaultRowHeight="12.75" x14ac:dyDescent="0.2"/>
  <cols>
    <col min="1" max="1" width="22.710937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s="1">
        <v>1057336.1499999999</v>
      </c>
      <c r="C2" s="1">
        <v>506873.61</v>
      </c>
      <c r="D2" s="1">
        <v>676691.92</v>
      </c>
      <c r="E2" s="1">
        <v>377886.41</v>
      </c>
      <c r="F2" s="1">
        <v>164767.82999999999</v>
      </c>
      <c r="G2" s="1">
        <v>74815.97</v>
      </c>
      <c r="H2" s="1">
        <v>10000</v>
      </c>
      <c r="I2" s="1">
        <v>681980.08</v>
      </c>
      <c r="J2" s="1">
        <v>540599.89</v>
      </c>
      <c r="K2" s="1">
        <v>468383.74</v>
      </c>
    </row>
    <row r="3" spans="1:11" x14ac:dyDescent="0.2">
      <c r="A3" t="s">
        <v>12</v>
      </c>
      <c r="B3" s="1">
        <f t="shared" ref="B3:K3" si="0">SUM(A3,B2)</f>
        <v>1057336.1499999999</v>
      </c>
      <c r="C3" s="1">
        <f t="shared" si="0"/>
        <v>1564209.7599999998</v>
      </c>
      <c r="D3" s="1">
        <f t="shared" si="0"/>
        <v>2240901.6799999997</v>
      </c>
      <c r="E3" s="1">
        <f t="shared" si="0"/>
        <v>2618788.09</v>
      </c>
      <c r="F3" s="1">
        <f t="shared" si="0"/>
        <v>2783555.92</v>
      </c>
      <c r="G3" s="1">
        <f t="shared" si="0"/>
        <v>2858371.89</v>
      </c>
      <c r="H3" s="1">
        <f t="shared" si="0"/>
        <v>2868371.89</v>
      </c>
      <c r="I3" s="1">
        <f t="shared" si="0"/>
        <v>3550351.97</v>
      </c>
      <c r="J3" s="1">
        <f t="shared" si="0"/>
        <v>4090951.8600000003</v>
      </c>
      <c r="K3" s="1">
        <f t="shared" si="0"/>
        <v>4559335.6000000006</v>
      </c>
    </row>
    <row r="4" spans="1:11" x14ac:dyDescent="0.2">
      <c r="A4" t="s">
        <v>13</v>
      </c>
      <c r="B4" s="1">
        <v>894831.52</v>
      </c>
      <c r="C4" s="1">
        <v>474787.15</v>
      </c>
      <c r="D4" s="1">
        <v>484241.15</v>
      </c>
      <c r="E4" s="1">
        <v>377886.41</v>
      </c>
      <c r="F4" s="1">
        <v>163112.82999999999</v>
      </c>
      <c r="G4" s="1">
        <v>74815.97</v>
      </c>
      <c r="H4" s="1">
        <v>10000</v>
      </c>
      <c r="I4" s="1">
        <v>681980.08</v>
      </c>
      <c r="J4" s="1">
        <v>531012.66</v>
      </c>
      <c r="K4" s="1">
        <v>461823.25</v>
      </c>
    </row>
    <row r="5" spans="1:11" x14ac:dyDescent="0.2">
      <c r="A5" t="s">
        <v>14</v>
      </c>
      <c r="B5" s="2">
        <f t="shared" ref="B5:K5" si="1">IF(B2=0,0,B4/B2)</f>
        <v>0.84630750589583081</v>
      </c>
      <c r="C5" s="2">
        <f t="shared" si="1"/>
        <v>0.93669731592457539</v>
      </c>
      <c r="D5" s="2">
        <f t="shared" si="1"/>
        <v>0.71560060891520616</v>
      </c>
      <c r="E5" s="2">
        <f t="shared" si="1"/>
        <v>1</v>
      </c>
      <c r="F5" s="2">
        <f t="shared" si="1"/>
        <v>0.98995556353445935</v>
      </c>
      <c r="G5" s="2">
        <f t="shared" si="1"/>
        <v>1</v>
      </c>
      <c r="H5" s="2">
        <f t="shared" si="1"/>
        <v>1</v>
      </c>
      <c r="I5" s="2">
        <f t="shared" si="1"/>
        <v>1</v>
      </c>
      <c r="J5" s="2">
        <f t="shared" si="1"/>
        <v>0.98226557167815931</v>
      </c>
      <c r="K5" s="2">
        <f t="shared" si="1"/>
        <v>0.98599334383384019</v>
      </c>
    </row>
    <row r="6" spans="1:11" x14ac:dyDescent="0.2">
      <c r="A6" t="s">
        <v>15</v>
      </c>
      <c r="B6" s="1">
        <v>423950.1</v>
      </c>
      <c r="C6" s="1">
        <v>-522585.46</v>
      </c>
      <c r="D6" s="1">
        <v>38408.29</v>
      </c>
      <c r="E6" s="1">
        <v>-67744.56</v>
      </c>
      <c r="F6" s="1">
        <v>250627.75</v>
      </c>
      <c r="G6" s="1">
        <v>-33696.129999999997</v>
      </c>
      <c r="H6" s="1">
        <v>-10008.5</v>
      </c>
      <c r="I6" s="1">
        <v>583860.16</v>
      </c>
      <c r="J6" s="1">
        <v>-149567.09</v>
      </c>
      <c r="K6" s="1">
        <v>-131205.28</v>
      </c>
    </row>
    <row r="7" spans="1:11" x14ac:dyDescent="0.2">
      <c r="A7" t="s">
        <v>16</v>
      </c>
      <c r="B7" s="1">
        <f t="shared" ref="B7:K7" si="2">SUM(A7,B6)</f>
        <v>423950.1</v>
      </c>
      <c r="C7" s="1">
        <f t="shared" si="2"/>
        <v>-98635.360000000044</v>
      </c>
      <c r="D7" s="1">
        <f t="shared" si="2"/>
        <v>-60227.070000000043</v>
      </c>
      <c r="E7" s="1">
        <f t="shared" si="2"/>
        <v>-127971.63000000003</v>
      </c>
      <c r="F7" s="1">
        <f t="shared" si="2"/>
        <v>122656.11999999997</v>
      </c>
      <c r="G7" s="1">
        <f t="shared" si="2"/>
        <v>88959.989999999962</v>
      </c>
      <c r="H7" s="1">
        <f t="shared" si="2"/>
        <v>78951.489999999962</v>
      </c>
      <c r="I7" s="1">
        <f t="shared" si="2"/>
        <v>662811.65</v>
      </c>
      <c r="J7" s="1">
        <f t="shared" si="2"/>
        <v>513244.56000000006</v>
      </c>
      <c r="K7" s="1">
        <f t="shared" si="2"/>
        <v>382039.28</v>
      </c>
    </row>
    <row r="8" spans="1:11" x14ac:dyDescent="0.2">
      <c r="A8" t="s">
        <v>17</v>
      </c>
    </row>
    <row r="9" spans="1:11" x14ac:dyDescent="0.2">
      <c r="A9" t="s">
        <v>18</v>
      </c>
      <c r="B9" s="1">
        <v>1817846.78</v>
      </c>
      <c r="C9" s="1">
        <v>1490270.07</v>
      </c>
      <c r="D9" s="1">
        <v>1712313.4</v>
      </c>
      <c r="E9" s="1">
        <v>1595642.47</v>
      </c>
      <c r="F9" s="1">
        <v>1367121.27</v>
      </c>
      <c r="G9" s="1">
        <v>1236719.83</v>
      </c>
      <c r="H9" s="1">
        <v>1231153.8</v>
      </c>
      <c r="I9" s="1">
        <v>1911372.21</v>
      </c>
      <c r="J9" s="1">
        <v>1733797.73</v>
      </c>
      <c r="K9" s="1">
        <v>1774322.88</v>
      </c>
    </row>
    <row r="10" spans="1:11" x14ac:dyDescent="0.2">
      <c r="A10" t="s">
        <v>19</v>
      </c>
      <c r="B10" s="1">
        <v>1514959.52</v>
      </c>
      <c r="C10" s="1">
        <v>992374.06</v>
      </c>
      <c r="D10" s="1">
        <v>1030604.29</v>
      </c>
      <c r="E10" s="1">
        <v>962859.73</v>
      </c>
      <c r="F10" s="1">
        <v>1213487.48</v>
      </c>
      <c r="G10" s="1">
        <v>1179671.3500000001</v>
      </c>
      <c r="H10" s="1">
        <v>1167790.97</v>
      </c>
      <c r="I10" s="1">
        <v>1751651.13</v>
      </c>
      <c r="J10" s="1">
        <v>1595812.43</v>
      </c>
      <c r="K10" s="1">
        <v>1464607.15</v>
      </c>
    </row>
    <row r="11" spans="1:11" x14ac:dyDescent="0.2">
      <c r="A11" t="s">
        <v>20</v>
      </c>
    </row>
    <row r="12" spans="1:11" x14ac:dyDescent="0.2">
      <c r="A12" t="s">
        <v>21</v>
      </c>
      <c r="B12" s="1">
        <v>302887.26</v>
      </c>
      <c r="C12" s="1">
        <v>497896.01</v>
      </c>
      <c r="D12" s="1">
        <v>681709.11</v>
      </c>
      <c r="E12" s="1">
        <v>632782.74</v>
      </c>
      <c r="F12" s="1">
        <v>141633.79</v>
      </c>
      <c r="G12" s="1">
        <v>45048.480000000003</v>
      </c>
      <c r="H12" s="1">
        <v>51362.83</v>
      </c>
      <c r="I12" s="1">
        <v>147721.07999999999</v>
      </c>
      <c r="J12" s="1">
        <v>137985.29999999999</v>
      </c>
      <c r="K12" s="1">
        <v>309715.73</v>
      </c>
    </row>
    <row r="13" spans="1:11" x14ac:dyDescent="0.2">
      <c r="A13" t="s">
        <v>22</v>
      </c>
      <c r="B13" s="1">
        <f t="shared" ref="B13:K13" si="3">B9-B12</f>
        <v>1514959.52</v>
      </c>
      <c r="C13" s="1">
        <f t="shared" si="3"/>
        <v>992374.06</v>
      </c>
      <c r="D13" s="1">
        <f t="shared" si="3"/>
        <v>1030604.2899999999</v>
      </c>
      <c r="E13" s="1">
        <f t="shared" si="3"/>
        <v>962859.73</v>
      </c>
      <c r="F13" s="1">
        <f t="shared" si="3"/>
        <v>1225487.48</v>
      </c>
      <c r="G13" s="1">
        <f t="shared" si="3"/>
        <v>1191671.3500000001</v>
      </c>
      <c r="H13" s="1">
        <f t="shared" si="3"/>
        <v>1179790.97</v>
      </c>
      <c r="I13" s="1">
        <f t="shared" si="3"/>
        <v>1763651.13</v>
      </c>
      <c r="J13" s="1">
        <f t="shared" si="3"/>
        <v>1595812.43</v>
      </c>
      <c r="K13" s="1">
        <f t="shared" si="3"/>
        <v>1464607.15</v>
      </c>
    </row>
    <row r="14" spans="1:11" x14ac:dyDescent="0.2">
      <c r="A14" t="s">
        <v>23</v>
      </c>
      <c r="B14" s="1">
        <f t="shared" ref="B14:K14" si="4">B12+B11+B10</f>
        <v>1817846.78</v>
      </c>
      <c r="C14" s="1">
        <f t="shared" si="4"/>
        <v>1490270.07</v>
      </c>
      <c r="D14" s="1">
        <f t="shared" si="4"/>
        <v>1712313.4</v>
      </c>
      <c r="E14" s="1">
        <f t="shared" si="4"/>
        <v>1595642.47</v>
      </c>
      <c r="F14" s="1">
        <f t="shared" si="4"/>
        <v>1355121.27</v>
      </c>
      <c r="G14" s="1">
        <f t="shared" si="4"/>
        <v>1224719.83</v>
      </c>
      <c r="H14" s="1">
        <f t="shared" si="4"/>
        <v>1219153.8</v>
      </c>
      <c r="I14" s="1">
        <f t="shared" si="4"/>
        <v>1899372.21</v>
      </c>
      <c r="J14" s="1">
        <f t="shared" si="4"/>
        <v>1733797.73</v>
      </c>
      <c r="K14" s="1">
        <f t="shared" si="4"/>
        <v>1774322.88</v>
      </c>
    </row>
    <row r="15" spans="1:11" x14ac:dyDescent="0.2">
      <c r="A15" t="s">
        <v>24</v>
      </c>
      <c r="B15" s="3">
        <f t="shared" ref="B15:K15" si="5">IF(B14=0,0,B10/B14)</f>
        <v>0.83338130400627053</v>
      </c>
      <c r="C15" s="3">
        <f t="shared" si="5"/>
        <v>0.66590216094187549</v>
      </c>
      <c r="D15" s="3">
        <f t="shared" si="5"/>
        <v>0.60187830685667709</v>
      </c>
      <c r="E15" s="3">
        <f t="shared" si="5"/>
        <v>0.60343074849342659</v>
      </c>
      <c r="F15" s="3">
        <f t="shared" si="5"/>
        <v>0.8954825718291618</v>
      </c>
      <c r="G15" s="3">
        <f t="shared" si="5"/>
        <v>0.96321731803754662</v>
      </c>
      <c r="H15" s="3">
        <f t="shared" si="5"/>
        <v>0.95787009809590873</v>
      </c>
      <c r="I15" s="3">
        <f t="shared" si="5"/>
        <v>0.92222636552105808</v>
      </c>
      <c r="J15" s="3">
        <f t="shared" si="5"/>
        <v>0.92041441881458685</v>
      </c>
      <c r="K15" s="3">
        <f t="shared" si="5"/>
        <v>0.82544567649378453</v>
      </c>
    </row>
    <row r="17" spans="1:13" x14ac:dyDescent="0.2">
      <c r="A17" t="s">
        <v>25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26</v>
      </c>
      <c r="M17" t="s">
        <v>27</v>
      </c>
    </row>
    <row r="18" spans="1:13" x14ac:dyDescent="0.2">
      <c r="A18" t="s">
        <v>28</v>
      </c>
      <c r="B18" s="1">
        <v>195516.44</v>
      </c>
      <c r="C18" s="1">
        <v>173866.3</v>
      </c>
      <c r="D18" s="1">
        <v>292676.96000000002</v>
      </c>
      <c r="E18" s="1">
        <v>923408.18</v>
      </c>
      <c r="F18" s="1">
        <v>167787.12</v>
      </c>
      <c r="G18" s="1">
        <v>107781.21</v>
      </c>
      <c r="H18" s="1">
        <v>82603.03</v>
      </c>
      <c r="I18" s="1">
        <v>170186.1</v>
      </c>
      <c r="J18" s="1">
        <v>853746.57</v>
      </c>
      <c r="K18" s="1">
        <v>436217.77</v>
      </c>
      <c r="L18" s="1">
        <v>1260201.46</v>
      </c>
      <c r="M18" s="1">
        <v>751878.13</v>
      </c>
    </row>
    <row r="19" spans="1:13" x14ac:dyDescent="0.2">
      <c r="A19" t="s">
        <v>29</v>
      </c>
      <c r="B19" s="1">
        <f t="shared" ref="B19:M19" si="6">SUM(A19,B18)</f>
        <v>195516.44</v>
      </c>
      <c r="C19" s="1">
        <f t="shared" si="6"/>
        <v>369382.74</v>
      </c>
      <c r="D19" s="1">
        <f t="shared" si="6"/>
        <v>662059.69999999995</v>
      </c>
      <c r="E19" s="1">
        <f t="shared" si="6"/>
        <v>1585467.88</v>
      </c>
      <c r="F19" s="1">
        <f t="shared" si="6"/>
        <v>1753255</v>
      </c>
      <c r="G19" s="1">
        <f t="shared" si="6"/>
        <v>1861036.21</v>
      </c>
      <c r="H19" s="1">
        <f t="shared" si="6"/>
        <v>1943639.24</v>
      </c>
      <c r="I19" s="1">
        <f t="shared" si="6"/>
        <v>2113825.34</v>
      </c>
      <c r="J19" s="1">
        <f t="shared" si="6"/>
        <v>2967571.9099999997</v>
      </c>
      <c r="K19" s="1">
        <f t="shared" si="6"/>
        <v>3403789.6799999997</v>
      </c>
      <c r="L19" s="1">
        <f t="shared" si="6"/>
        <v>4663991.1399999997</v>
      </c>
      <c r="M19" s="1">
        <f t="shared" si="6"/>
        <v>5415869.2699999996</v>
      </c>
    </row>
    <row r="20" spans="1:13" x14ac:dyDescent="0.2">
      <c r="A20" t="s">
        <v>30</v>
      </c>
      <c r="B20" s="1">
        <v>194198.02</v>
      </c>
      <c r="C20" s="1">
        <v>126822.95</v>
      </c>
      <c r="D20" s="1">
        <v>285613.18</v>
      </c>
      <c r="E20" s="1">
        <v>867020.53</v>
      </c>
      <c r="F20" s="1">
        <v>166265.88</v>
      </c>
      <c r="G20" s="1">
        <v>107781.21</v>
      </c>
      <c r="H20" s="1">
        <v>82603.03</v>
      </c>
      <c r="I20" s="1">
        <v>170186.1</v>
      </c>
      <c r="J20" s="1">
        <v>839138.48</v>
      </c>
      <c r="K20" s="1">
        <v>418055.02</v>
      </c>
      <c r="L20" s="1">
        <v>799213.92</v>
      </c>
      <c r="M20" s="1">
        <v>746629.24</v>
      </c>
    </row>
    <row r="21" spans="1:13" x14ac:dyDescent="0.2">
      <c r="A21" t="s">
        <v>31</v>
      </c>
      <c r="B21" s="2">
        <f t="shared" ref="B21:M21" si="7">IF(B18=0,0,B20/B18)</f>
        <v>0.99325673073834608</v>
      </c>
      <c r="C21" s="2">
        <f t="shared" si="7"/>
        <v>0.72942801451460115</v>
      </c>
      <c r="D21" s="2">
        <f t="shared" si="7"/>
        <v>0.97586492629963073</v>
      </c>
      <c r="E21" s="2">
        <f t="shared" si="7"/>
        <v>0.93893529294921341</v>
      </c>
      <c r="F21" s="2">
        <f t="shared" si="7"/>
        <v>0.99093351146381203</v>
      </c>
      <c r="G21" s="2">
        <f t="shared" si="7"/>
        <v>1</v>
      </c>
      <c r="H21" s="2">
        <f t="shared" si="7"/>
        <v>1</v>
      </c>
      <c r="I21" s="2">
        <f t="shared" si="7"/>
        <v>1</v>
      </c>
      <c r="J21" s="2">
        <f t="shared" si="7"/>
        <v>0.98288943052503275</v>
      </c>
      <c r="K21" s="2">
        <f t="shared" si="7"/>
        <v>0.95836311299285215</v>
      </c>
      <c r="L21" s="2">
        <f t="shared" si="7"/>
        <v>0.63419536111313513</v>
      </c>
      <c r="M21" s="2">
        <f t="shared" si="7"/>
        <v>0.99301896172987503</v>
      </c>
    </row>
    <row r="22" spans="1:13" x14ac:dyDescent="0.2">
      <c r="A22" t="s">
        <v>32</v>
      </c>
      <c r="B22" s="1">
        <v>-184731.42</v>
      </c>
      <c r="C22" s="1">
        <v>-284917.84999999998</v>
      </c>
      <c r="D22" s="1">
        <v>-243877.58</v>
      </c>
      <c r="E22" s="1">
        <v>450417.33</v>
      </c>
      <c r="F22" s="1">
        <v>-473459.45</v>
      </c>
      <c r="G22" s="1">
        <v>24298.52</v>
      </c>
      <c r="H22" s="1">
        <v>-63827.06</v>
      </c>
      <c r="I22" s="1">
        <v>-167104.45000000001</v>
      </c>
      <c r="J22" s="1">
        <v>246203.24</v>
      </c>
      <c r="K22" s="1">
        <v>585.54999999999995</v>
      </c>
      <c r="L22" s="1">
        <v>85055.94</v>
      </c>
      <c r="M22" s="1">
        <v>-335549.62</v>
      </c>
    </row>
    <row r="23" spans="1:13" x14ac:dyDescent="0.2">
      <c r="A23" t="s">
        <v>33</v>
      </c>
      <c r="B23" s="1">
        <f t="shared" ref="B23:M23" si="8">SUM(A23,B22)</f>
        <v>-184731.42</v>
      </c>
      <c r="C23" s="1">
        <f t="shared" si="8"/>
        <v>-469649.27</v>
      </c>
      <c r="D23" s="1">
        <f t="shared" si="8"/>
        <v>-713526.85</v>
      </c>
      <c r="E23" s="1">
        <f t="shared" si="8"/>
        <v>-263109.51999999996</v>
      </c>
      <c r="F23" s="1">
        <f t="shared" si="8"/>
        <v>-736568.97</v>
      </c>
      <c r="G23" s="1">
        <f t="shared" si="8"/>
        <v>-712270.45</v>
      </c>
      <c r="H23" s="1">
        <f t="shared" si="8"/>
        <v>-776097.51</v>
      </c>
      <c r="I23" s="1">
        <f t="shared" si="8"/>
        <v>-943201.96</v>
      </c>
      <c r="J23" s="1">
        <f t="shared" si="8"/>
        <v>-696998.72</v>
      </c>
      <c r="K23" s="1">
        <f t="shared" si="8"/>
        <v>-696413.16999999993</v>
      </c>
      <c r="L23" s="1">
        <f t="shared" si="8"/>
        <v>-611357.23</v>
      </c>
      <c r="M23" s="1">
        <f t="shared" si="8"/>
        <v>-946906.85</v>
      </c>
    </row>
    <row r="24" spans="1:13" x14ac:dyDescent="0.2">
      <c r="A24" t="s">
        <v>17</v>
      </c>
      <c r="B24" s="1">
        <v>32700</v>
      </c>
      <c r="C24" s="1">
        <v>32700</v>
      </c>
      <c r="D24" s="1">
        <v>-485</v>
      </c>
      <c r="E24" s="1">
        <v>-485</v>
      </c>
      <c r="F24" s="1">
        <v>-485</v>
      </c>
      <c r="G24" s="1">
        <v>-485</v>
      </c>
      <c r="H24" s="1">
        <v>-485</v>
      </c>
      <c r="I24" s="1">
        <v>-485</v>
      </c>
      <c r="J24" s="1">
        <v>-485</v>
      </c>
      <c r="K24" s="1">
        <v>-485</v>
      </c>
      <c r="L24" s="1">
        <v>-485</v>
      </c>
      <c r="M24" s="1"/>
    </row>
    <row r="25" spans="1:13" x14ac:dyDescent="0.2">
      <c r="A25" t="s">
        <v>18</v>
      </c>
      <c r="B25" s="1">
        <v>2026822.82</v>
      </c>
      <c r="C25" s="1">
        <v>1801096.6</v>
      </c>
      <c r="D25" s="1">
        <v>1607874.92</v>
      </c>
      <c r="E25" s="1">
        <v>2142496.9</v>
      </c>
      <c r="F25" s="1">
        <v>1556756.73</v>
      </c>
      <c r="G25" s="1">
        <v>1290964.07</v>
      </c>
      <c r="H25" s="1">
        <v>1496710.93</v>
      </c>
      <c r="I25" s="1">
        <v>1201494.76</v>
      </c>
      <c r="J25" s="1">
        <v>1918759.84</v>
      </c>
      <c r="K25" s="1">
        <v>1727986.16</v>
      </c>
      <c r="L25" s="1">
        <v>1662110.78</v>
      </c>
      <c r="M25" s="1">
        <v>1708003.25</v>
      </c>
    </row>
    <row r="26" spans="1:13" x14ac:dyDescent="0.2">
      <c r="A26" t="s">
        <v>19</v>
      </c>
      <c r="B26" s="1">
        <v>1887452.71</v>
      </c>
      <c r="C26" s="1">
        <v>1602534.86</v>
      </c>
      <c r="D26" s="1">
        <v>1358657.28</v>
      </c>
      <c r="E26" s="1">
        <v>1808795.11</v>
      </c>
      <c r="F26" s="1">
        <v>1335335.6599999999</v>
      </c>
      <c r="G26" s="1">
        <v>1359634.18</v>
      </c>
      <c r="H26" s="1">
        <v>1295807.1200000001</v>
      </c>
      <c r="I26" s="1">
        <v>1128702.67</v>
      </c>
      <c r="J26" s="1">
        <v>1374905.91</v>
      </c>
      <c r="K26" s="1">
        <v>1375322.17</v>
      </c>
      <c r="L26" s="1">
        <v>1460315.75</v>
      </c>
      <c r="M26" s="1">
        <v>1091009.42</v>
      </c>
    </row>
    <row r="27" spans="1:13" x14ac:dyDescent="0.2">
      <c r="A27" t="s">
        <v>20</v>
      </c>
    </row>
    <row r="28" spans="1:13" x14ac:dyDescent="0.2">
      <c r="A28" t="s">
        <v>21</v>
      </c>
      <c r="B28" s="1">
        <v>172070.11</v>
      </c>
      <c r="C28" s="1">
        <v>231261.74</v>
      </c>
      <c r="D28" s="1">
        <v>248732.64</v>
      </c>
      <c r="E28" s="1">
        <v>333216.78999999998</v>
      </c>
      <c r="F28" s="1">
        <v>220936.07</v>
      </c>
      <c r="G28" s="1">
        <v>-69155.11</v>
      </c>
      <c r="H28" s="1">
        <v>200418.81</v>
      </c>
      <c r="I28" s="1">
        <v>72307.09</v>
      </c>
      <c r="J28" s="1">
        <v>543368.93000000005</v>
      </c>
      <c r="K28" s="1">
        <v>352178.99</v>
      </c>
      <c r="L28" s="1">
        <v>201310.03</v>
      </c>
      <c r="M28" s="1">
        <v>616993.82999999996</v>
      </c>
    </row>
    <row r="29" spans="1:13" x14ac:dyDescent="0.2">
      <c r="A29" t="s">
        <v>22</v>
      </c>
      <c r="B29" s="1">
        <f t="shared" ref="B29:M29" si="9">B25-B28</f>
        <v>1854752.71</v>
      </c>
      <c r="C29" s="1">
        <f t="shared" si="9"/>
        <v>1569834.86</v>
      </c>
      <c r="D29" s="1">
        <f t="shared" si="9"/>
        <v>1359142.2799999998</v>
      </c>
      <c r="E29" s="1">
        <f t="shared" si="9"/>
        <v>1809280.1099999999</v>
      </c>
      <c r="F29" s="1">
        <f t="shared" si="9"/>
        <v>1335820.6599999999</v>
      </c>
      <c r="G29" s="1">
        <f t="shared" si="9"/>
        <v>1360119.1800000002</v>
      </c>
      <c r="H29" s="1">
        <f t="shared" si="9"/>
        <v>1296292.1199999999</v>
      </c>
      <c r="I29" s="1">
        <f t="shared" si="9"/>
        <v>1129187.67</v>
      </c>
      <c r="J29" s="1">
        <f t="shared" si="9"/>
        <v>1375390.9100000001</v>
      </c>
      <c r="K29" s="1">
        <f t="shared" si="9"/>
        <v>1375807.17</v>
      </c>
      <c r="L29" s="1">
        <f t="shared" si="9"/>
        <v>1460800.75</v>
      </c>
      <c r="M29" s="1">
        <f t="shared" si="9"/>
        <v>1091009.42</v>
      </c>
    </row>
    <row r="30" spans="1:13" x14ac:dyDescent="0.2">
      <c r="A30" t="s">
        <v>23</v>
      </c>
      <c r="B30" s="1">
        <f t="shared" ref="B30:M30" si="10">B28+B27+B26</f>
        <v>2059522.8199999998</v>
      </c>
      <c r="C30" s="1">
        <f t="shared" si="10"/>
        <v>1833796.6</v>
      </c>
      <c r="D30" s="1">
        <f t="shared" si="10"/>
        <v>1607389.92</v>
      </c>
      <c r="E30" s="1">
        <f t="shared" si="10"/>
        <v>2142011.9</v>
      </c>
      <c r="F30" s="1">
        <f t="shared" si="10"/>
        <v>1556271.73</v>
      </c>
      <c r="G30" s="1">
        <f t="shared" si="10"/>
        <v>1290479.0699999998</v>
      </c>
      <c r="H30" s="1">
        <f t="shared" si="10"/>
        <v>1496225.9300000002</v>
      </c>
      <c r="I30" s="1">
        <f t="shared" si="10"/>
        <v>1201009.76</v>
      </c>
      <c r="J30" s="1">
        <f t="shared" si="10"/>
        <v>1918274.8399999999</v>
      </c>
      <c r="K30" s="1">
        <f t="shared" si="10"/>
        <v>1727501.16</v>
      </c>
      <c r="L30" s="1">
        <f t="shared" si="10"/>
        <v>1661625.78</v>
      </c>
      <c r="M30" s="1">
        <f t="shared" si="10"/>
        <v>1708003.25</v>
      </c>
    </row>
    <row r="31" spans="1:13" x14ac:dyDescent="0.2">
      <c r="A31" t="s">
        <v>24</v>
      </c>
      <c r="B31" s="3">
        <f t="shared" ref="B31:M31" si="11">IF(B30=0,0,B26/B30)</f>
        <v>0.9164514671413061</v>
      </c>
      <c r="C31" s="3">
        <f t="shared" si="11"/>
        <v>0.87388909980528917</v>
      </c>
      <c r="D31" s="3">
        <f t="shared" si="11"/>
        <v>0.84525681236074945</v>
      </c>
      <c r="E31" s="3">
        <f t="shared" si="11"/>
        <v>0.84443747021200033</v>
      </c>
      <c r="F31" s="3">
        <f t="shared" si="11"/>
        <v>0.85803502965385092</v>
      </c>
      <c r="G31" s="3">
        <f t="shared" si="11"/>
        <v>1.0535887110513154</v>
      </c>
      <c r="H31" s="3">
        <f t="shared" si="11"/>
        <v>0.86605043664762582</v>
      </c>
      <c r="I31" s="3">
        <f t="shared" si="11"/>
        <v>0.93979475237570087</v>
      </c>
      <c r="J31" s="3">
        <f t="shared" si="11"/>
        <v>0.71674083469707606</v>
      </c>
      <c r="K31" s="3">
        <f t="shared" si="11"/>
        <v>0.7961338619303735</v>
      </c>
      <c r="L31" s="3">
        <f t="shared" si="11"/>
        <v>0.87884755254579638</v>
      </c>
      <c r="M31" s="3">
        <f t="shared" si="11"/>
        <v>0.63876308197891307</v>
      </c>
    </row>
    <row r="33" spans="1:3" x14ac:dyDescent="0.2">
      <c r="A33" t="s">
        <v>34</v>
      </c>
      <c r="B33" t="s">
        <v>0</v>
      </c>
      <c r="C33" t="s">
        <v>25</v>
      </c>
    </row>
    <row r="34" spans="1:3" x14ac:dyDescent="0.2">
      <c r="A34" t="s">
        <v>17</v>
      </c>
      <c r="B34" s="3">
        <f>K8/SUM(K8:K9)</f>
        <v>0</v>
      </c>
      <c r="C34" s="3">
        <f>K24/SUM(K24:K25)</f>
        <v>-2.8075234403894701E-4</v>
      </c>
    </row>
    <row r="35" spans="1:3" x14ac:dyDescent="0.2">
      <c r="A35" t="s">
        <v>18</v>
      </c>
      <c r="B35" s="3">
        <f>K9/SUM(K8:K9)</f>
        <v>1</v>
      </c>
      <c r="C35" s="3">
        <f>K25/SUM(K24:K25)</f>
        <v>1.0002807523440389</v>
      </c>
    </row>
    <row r="36" spans="1:3" x14ac:dyDescent="0.2">
      <c r="A36" t="s">
        <v>19</v>
      </c>
      <c r="B36" s="3">
        <f>K10/SUM(K10:K12)</f>
        <v>0.82544567649378453</v>
      </c>
      <c r="C36" s="3">
        <f>K26/SUM(K26:K28)</f>
        <v>0.7961338619303735</v>
      </c>
    </row>
    <row r="37" spans="1:3" x14ac:dyDescent="0.2">
      <c r="A37" t="s">
        <v>20</v>
      </c>
      <c r="B37" s="3">
        <f>K11/SUM(K10:K12)</f>
        <v>0</v>
      </c>
      <c r="C37" s="3">
        <f>K27/SUM(K26:K28)</f>
        <v>0</v>
      </c>
    </row>
    <row r="38" spans="1:3" x14ac:dyDescent="0.2">
      <c r="A38" t="s">
        <v>21</v>
      </c>
      <c r="B38" s="3">
        <f>K12/SUM(K10:K12)</f>
        <v>0.1745543235062155</v>
      </c>
      <c r="C38" s="3">
        <f>K28/SUM(K26:K28)</f>
        <v>0.20386613806962653</v>
      </c>
    </row>
  </sheetData>
  <pageMargins left="0.7" right="0.7" top="0.75" bottom="0.75" header="0.3" footer="0.3"/>
  <headerFooter alignWithMargins="0"/>
  <ignoredErrors>
    <ignoredError sqref="A1:M38" evalError="1" twoDigitTextYear="1" numberStoredAsText="1" formula="1" formulaRange="1" unlockedFormula="1" emptyCellReferenc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2:W58"/>
  <sheetViews>
    <sheetView showGridLines="0" tabSelected="1" zoomScale="115" zoomScaleNormal="115" workbookViewId="0">
      <pane ySplit="5" topLeftCell="A6" activePane="bottomLeft" state="frozen"/>
      <selection pane="bottomLeft" activeCell="B1" sqref="B1"/>
    </sheetView>
  </sheetViews>
  <sheetFormatPr baseColWidth="10" defaultColWidth="9.140625" defaultRowHeight="12.75" outlineLevelRow="1" outlineLevelCol="1" x14ac:dyDescent="0.2"/>
  <cols>
    <col min="1" max="1" width="4.42578125" customWidth="1"/>
    <col min="2" max="2" width="6.7109375" customWidth="1"/>
    <col min="3" max="3" width="52.42578125" customWidth="1"/>
    <col min="4" max="4" width="13.7109375" hidden="1" customWidth="1" outlineLevel="1"/>
    <col min="5" max="13" width="13.7109375" hidden="1" customWidth="1" outlineLevel="1" collapsed="1"/>
    <col min="14" max="15" width="13.7109375" style="19" hidden="1" customWidth="1" outlineLevel="1"/>
    <col min="16" max="16" width="13.7109375" customWidth="1" collapsed="1"/>
    <col min="17" max="20" width="13.7109375" style="26" hidden="1" customWidth="1" outlineLevel="1" collapsed="1"/>
    <col min="21" max="23" width="13.7109375" style="31" customWidth="1" collapsed="1"/>
  </cols>
  <sheetData>
    <row r="2" spans="2:23" ht="23.25" x14ac:dyDescent="0.35">
      <c r="B2" s="4" t="s">
        <v>35</v>
      </c>
    </row>
    <row r="3" spans="2:23" ht="20.25" x14ac:dyDescent="0.3">
      <c r="B3" s="5" t="s">
        <v>131</v>
      </c>
    </row>
    <row r="4" spans="2:23" ht="19.5" customHeight="1" x14ac:dyDescent="0.2">
      <c r="D4" s="17"/>
      <c r="E4" s="17"/>
      <c r="F4" s="17"/>
      <c r="G4" s="17"/>
      <c r="H4" s="17"/>
      <c r="I4" s="17"/>
      <c r="J4" s="17"/>
      <c r="K4" s="17"/>
      <c r="L4" s="17"/>
      <c r="M4" s="17"/>
      <c r="N4" s="20"/>
      <c r="O4" s="20"/>
      <c r="P4" s="17"/>
      <c r="Q4" s="28"/>
      <c r="R4" s="28"/>
      <c r="S4" s="28"/>
      <c r="T4" s="28"/>
      <c r="U4" s="32"/>
      <c r="V4" s="32"/>
      <c r="W4" s="32"/>
    </row>
    <row r="5" spans="2:23" ht="19.5" customHeight="1" x14ac:dyDescent="0.2">
      <c r="B5" s="6" t="s">
        <v>36</v>
      </c>
      <c r="C5" s="6" t="s">
        <v>37</v>
      </c>
      <c r="D5" s="8" t="s">
        <v>1</v>
      </c>
      <c r="E5" s="8" t="s">
        <v>2</v>
      </c>
      <c r="F5" s="8" t="s">
        <v>3</v>
      </c>
      <c r="G5" s="8" t="s">
        <v>4</v>
      </c>
      <c r="H5" s="8" t="s">
        <v>5</v>
      </c>
      <c r="I5" s="8" t="s">
        <v>6</v>
      </c>
      <c r="J5" s="8" t="s">
        <v>7</v>
      </c>
      <c r="K5" s="8" t="s">
        <v>8</v>
      </c>
      <c r="L5" s="8" t="s">
        <v>9</v>
      </c>
      <c r="M5" s="8" t="s">
        <v>10</v>
      </c>
      <c r="N5" s="21" t="s">
        <v>26</v>
      </c>
      <c r="O5" s="21" t="s">
        <v>27</v>
      </c>
      <c r="P5" s="7" t="s">
        <v>131</v>
      </c>
      <c r="Q5" s="29" t="s">
        <v>132</v>
      </c>
      <c r="R5" s="29" t="s">
        <v>133</v>
      </c>
      <c r="S5" s="29" t="s">
        <v>134</v>
      </c>
      <c r="T5" s="29" t="s">
        <v>135</v>
      </c>
      <c r="U5" s="33" t="s">
        <v>132</v>
      </c>
      <c r="V5" s="33" t="s">
        <v>133</v>
      </c>
      <c r="W5" s="33" t="s">
        <v>134</v>
      </c>
    </row>
    <row r="6" spans="2:23" s="18" customFormat="1" ht="19.5" customHeight="1" x14ac:dyDescent="0.2">
      <c r="B6" s="18">
        <v>1</v>
      </c>
      <c r="C6" s="13" t="s">
        <v>38</v>
      </c>
      <c r="D6" s="14">
        <v>249000</v>
      </c>
      <c r="E6" s="14">
        <v>160000</v>
      </c>
      <c r="F6" s="14">
        <v>729000</v>
      </c>
      <c r="G6" s="14">
        <v>125000</v>
      </c>
      <c r="H6" s="14">
        <v>113000</v>
      </c>
      <c r="I6" s="14">
        <v>23000</v>
      </c>
      <c r="J6" s="14">
        <v>35000</v>
      </c>
      <c r="K6" s="14">
        <v>440000</v>
      </c>
      <c r="L6" s="14">
        <v>323000</v>
      </c>
      <c r="M6" s="14">
        <v>1190000</v>
      </c>
      <c r="N6" s="23">
        <v>840000</v>
      </c>
      <c r="O6" s="23">
        <v>192000</v>
      </c>
      <c r="P6" s="14">
        <v>4419000</v>
      </c>
      <c r="Q6" s="27"/>
      <c r="R6" s="27"/>
      <c r="S6" s="27"/>
      <c r="T6" s="27"/>
      <c r="U6" s="34">
        <v>1581533.3333333335</v>
      </c>
      <c r="V6" s="34">
        <v>1418733.3333333335</v>
      </c>
      <c r="W6" s="34">
        <v>1418733.3333333335</v>
      </c>
    </row>
    <row r="7" spans="2:23" ht="19.5" customHeight="1" outlineLevel="1" x14ac:dyDescent="0.2">
      <c r="B7" s="10" t="s">
        <v>39</v>
      </c>
      <c r="C7" s="11" t="s">
        <v>40</v>
      </c>
      <c r="D7" s="12">
        <v>34000</v>
      </c>
      <c r="E7" s="12">
        <v>10000</v>
      </c>
      <c r="F7" s="12">
        <v>0</v>
      </c>
      <c r="G7" s="12">
        <v>30000</v>
      </c>
      <c r="H7" s="12">
        <v>21000</v>
      </c>
      <c r="I7" s="12">
        <v>0</v>
      </c>
      <c r="J7" s="12">
        <v>35000</v>
      </c>
      <c r="K7" s="12">
        <v>420000</v>
      </c>
      <c r="L7" s="12">
        <v>10000</v>
      </c>
      <c r="M7" s="12">
        <v>30000</v>
      </c>
      <c r="N7" s="22">
        <v>0</v>
      </c>
      <c r="O7" s="22">
        <v>50000</v>
      </c>
      <c r="P7" s="9">
        <v>640000</v>
      </c>
      <c r="Q7" s="30">
        <v>0.6</v>
      </c>
      <c r="R7" s="30">
        <v>0.2</v>
      </c>
      <c r="S7" s="30">
        <v>0.2</v>
      </c>
      <c r="T7" s="30">
        <v>1</v>
      </c>
      <c r="U7" s="35">
        <v>384000</v>
      </c>
      <c r="V7" s="35">
        <v>128000</v>
      </c>
      <c r="W7" s="35">
        <v>128000</v>
      </c>
    </row>
    <row r="8" spans="2:23" ht="19.5" customHeight="1" outlineLevel="1" collapsed="1" x14ac:dyDescent="0.2">
      <c r="B8" s="10" t="s">
        <v>41</v>
      </c>
      <c r="C8" s="11" t="s">
        <v>42</v>
      </c>
      <c r="D8" s="12">
        <v>140000</v>
      </c>
      <c r="E8" s="12">
        <v>20000</v>
      </c>
      <c r="F8" s="12">
        <v>29000</v>
      </c>
      <c r="G8" s="12">
        <v>25000</v>
      </c>
      <c r="H8" s="12">
        <v>20000</v>
      </c>
      <c r="I8" s="12">
        <v>0</v>
      </c>
      <c r="J8" s="12">
        <v>0</v>
      </c>
      <c r="K8" s="12">
        <v>0</v>
      </c>
      <c r="L8" s="12">
        <v>40000</v>
      </c>
      <c r="M8" s="12">
        <v>60000</v>
      </c>
      <c r="N8" s="22">
        <v>90000</v>
      </c>
      <c r="O8" s="22">
        <v>42000</v>
      </c>
      <c r="P8" s="9">
        <v>466000</v>
      </c>
      <c r="Q8" s="30">
        <v>0.2</v>
      </c>
      <c r="R8" s="30">
        <v>0.4</v>
      </c>
      <c r="S8" s="30">
        <v>0.4</v>
      </c>
      <c r="T8" s="30">
        <v>1</v>
      </c>
      <c r="U8" s="35">
        <v>93200</v>
      </c>
      <c r="V8" s="35">
        <v>186400</v>
      </c>
      <c r="W8" s="35">
        <v>186400</v>
      </c>
    </row>
    <row r="9" spans="2:23" ht="19.5" customHeight="1" outlineLevel="1" collapsed="1" x14ac:dyDescent="0.2">
      <c r="B9" s="10" t="s">
        <v>43</v>
      </c>
      <c r="C9" s="11" t="s">
        <v>44</v>
      </c>
      <c r="D9" s="12">
        <v>55000</v>
      </c>
      <c r="E9" s="12">
        <v>130000</v>
      </c>
      <c r="F9" s="12">
        <v>700000</v>
      </c>
      <c r="G9" s="12">
        <v>70000</v>
      </c>
      <c r="H9" s="12">
        <v>49000</v>
      </c>
      <c r="I9" s="12">
        <v>23000</v>
      </c>
      <c r="J9" s="12">
        <v>0</v>
      </c>
      <c r="K9" s="12">
        <v>20000</v>
      </c>
      <c r="L9" s="12">
        <v>250000</v>
      </c>
      <c r="M9" s="12">
        <v>1000000</v>
      </c>
      <c r="N9" s="22">
        <v>250000</v>
      </c>
      <c r="O9" s="22">
        <v>100000</v>
      </c>
      <c r="P9" s="9">
        <v>2647000</v>
      </c>
      <c r="Q9" s="30">
        <v>0.33333333333333337</v>
      </c>
      <c r="R9" s="30">
        <v>0.33333333333333337</v>
      </c>
      <c r="S9" s="30">
        <v>0.33333333333333337</v>
      </c>
      <c r="T9" s="30">
        <v>1</v>
      </c>
      <c r="U9" s="35">
        <v>882333.33333333349</v>
      </c>
      <c r="V9" s="35">
        <v>882333.33333333349</v>
      </c>
      <c r="W9" s="35">
        <v>882333.33333333349</v>
      </c>
    </row>
    <row r="10" spans="2:23" ht="19.5" customHeight="1" outlineLevel="1" collapsed="1" x14ac:dyDescent="0.2">
      <c r="B10" s="10" t="s">
        <v>45</v>
      </c>
      <c r="C10" s="11" t="s">
        <v>46</v>
      </c>
      <c r="D10" s="12">
        <v>20000</v>
      </c>
      <c r="E10" s="12">
        <v>0</v>
      </c>
      <c r="F10" s="12">
        <v>0</v>
      </c>
      <c r="G10" s="12">
        <v>0</v>
      </c>
      <c r="H10" s="12">
        <v>23000</v>
      </c>
      <c r="I10" s="12">
        <v>0</v>
      </c>
      <c r="J10" s="12">
        <v>0</v>
      </c>
      <c r="K10" s="12">
        <v>0</v>
      </c>
      <c r="L10" s="12">
        <v>23000</v>
      </c>
      <c r="M10" s="12">
        <v>0</v>
      </c>
      <c r="N10" s="22">
        <v>0</v>
      </c>
      <c r="O10" s="22">
        <v>0</v>
      </c>
      <c r="P10" s="9">
        <v>66000</v>
      </c>
      <c r="Q10" s="30">
        <v>0.33333333333333337</v>
      </c>
      <c r="R10" s="30">
        <v>0.33333333333333337</v>
      </c>
      <c r="S10" s="30">
        <v>0.33333333333333337</v>
      </c>
      <c r="T10" s="30">
        <v>1</v>
      </c>
      <c r="U10" s="35">
        <v>22000.000000000004</v>
      </c>
      <c r="V10" s="35">
        <v>22000.000000000004</v>
      </c>
      <c r="W10" s="35">
        <v>22000.000000000004</v>
      </c>
    </row>
    <row r="11" spans="2:23" ht="19.5" customHeight="1" outlineLevel="1" collapsed="1" x14ac:dyDescent="0.2">
      <c r="B11" s="10" t="s">
        <v>47</v>
      </c>
      <c r="C11" s="11" t="s">
        <v>48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22">
        <v>500000</v>
      </c>
      <c r="O11" s="22">
        <v>0</v>
      </c>
      <c r="P11" s="9">
        <v>500000</v>
      </c>
      <c r="Q11" s="30">
        <v>0.33333333333333337</v>
      </c>
      <c r="R11" s="30">
        <v>0.33333333333333337</v>
      </c>
      <c r="S11" s="30">
        <v>0.33333333333333337</v>
      </c>
      <c r="T11" s="30">
        <v>1</v>
      </c>
      <c r="U11" s="35">
        <v>166666.66666666669</v>
      </c>
      <c r="V11" s="35">
        <v>166666.66666666669</v>
      </c>
      <c r="W11" s="35">
        <v>166666.66666666669</v>
      </c>
    </row>
    <row r="12" spans="2:23" ht="19.5" customHeight="1" outlineLevel="1" collapsed="1" x14ac:dyDescent="0.2">
      <c r="B12" s="10" t="s">
        <v>49</v>
      </c>
      <c r="C12" s="11" t="s">
        <v>50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100000</v>
      </c>
      <c r="N12" s="22">
        <v>0</v>
      </c>
      <c r="O12" s="22">
        <v>0</v>
      </c>
      <c r="P12" s="9">
        <v>100000</v>
      </c>
      <c r="Q12" s="30">
        <v>0.33333333333333337</v>
      </c>
      <c r="R12" s="30">
        <v>0.33333333333333337</v>
      </c>
      <c r="S12" s="30">
        <v>0.33333333333333337</v>
      </c>
      <c r="T12" s="30">
        <v>1</v>
      </c>
      <c r="U12" s="35">
        <v>33333.333333333336</v>
      </c>
      <c r="V12" s="35">
        <v>33333.333333333336</v>
      </c>
      <c r="W12" s="35">
        <v>33333.333333333336</v>
      </c>
    </row>
    <row r="13" spans="2:23" s="18" customFormat="1" ht="19.5" customHeight="1" x14ac:dyDescent="0.2">
      <c r="B13" s="18">
        <v>2</v>
      </c>
      <c r="C13" s="13" t="s">
        <v>51</v>
      </c>
      <c r="D13" s="14">
        <v>670000</v>
      </c>
      <c r="E13" s="14">
        <v>303000</v>
      </c>
      <c r="F13" s="14">
        <v>217000</v>
      </c>
      <c r="G13" s="14">
        <v>422000</v>
      </c>
      <c r="H13" s="14">
        <v>149000</v>
      </c>
      <c r="I13" s="14">
        <v>50000</v>
      </c>
      <c r="J13" s="14">
        <v>0</v>
      </c>
      <c r="K13" s="14">
        <v>80000</v>
      </c>
      <c r="L13" s="14">
        <v>254000</v>
      </c>
      <c r="M13" s="14">
        <v>102000</v>
      </c>
      <c r="N13" s="23">
        <v>100000</v>
      </c>
      <c r="O13" s="23">
        <v>50000</v>
      </c>
      <c r="P13" s="14">
        <v>2397000</v>
      </c>
      <c r="Q13" s="27"/>
      <c r="R13" s="27"/>
      <c r="S13" s="27"/>
      <c r="T13" s="27"/>
      <c r="U13" s="34">
        <v>302166.66666666669</v>
      </c>
      <c r="V13" s="34">
        <v>1024166.6666666666</v>
      </c>
      <c r="W13" s="34">
        <v>1070666.6666666667</v>
      </c>
    </row>
    <row r="14" spans="2:23" ht="19.5" customHeight="1" outlineLevel="1" collapsed="1" x14ac:dyDescent="0.2">
      <c r="B14" s="10" t="s">
        <v>52</v>
      </c>
      <c r="C14" s="11" t="s">
        <v>53</v>
      </c>
      <c r="D14" s="12">
        <v>30000</v>
      </c>
      <c r="E14" s="12">
        <v>0</v>
      </c>
      <c r="F14" s="12">
        <v>75000</v>
      </c>
      <c r="G14" s="12">
        <v>190000</v>
      </c>
      <c r="H14" s="12">
        <v>20000</v>
      </c>
      <c r="I14" s="12">
        <v>10000</v>
      </c>
      <c r="J14" s="12">
        <v>0</v>
      </c>
      <c r="K14" s="12">
        <v>0</v>
      </c>
      <c r="L14" s="12">
        <v>140000</v>
      </c>
      <c r="M14" s="12">
        <v>0</v>
      </c>
      <c r="N14" s="22">
        <v>0</v>
      </c>
      <c r="O14" s="22">
        <v>0</v>
      </c>
      <c r="P14" s="9">
        <v>465000</v>
      </c>
      <c r="Q14" s="30">
        <v>0.1</v>
      </c>
      <c r="R14" s="30">
        <v>0.4</v>
      </c>
      <c r="S14" s="30">
        <v>0.5</v>
      </c>
      <c r="T14" s="30">
        <v>1</v>
      </c>
      <c r="U14" s="35">
        <v>46500</v>
      </c>
      <c r="V14" s="35">
        <v>186000</v>
      </c>
      <c r="W14" s="35">
        <v>232500</v>
      </c>
    </row>
    <row r="15" spans="2:23" ht="19.5" customHeight="1" outlineLevel="1" x14ac:dyDescent="0.2">
      <c r="B15" s="10" t="s">
        <v>54</v>
      </c>
      <c r="C15" s="11" t="s">
        <v>55</v>
      </c>
      <c r="D15" s="12">
        <v>90000</v>
      </c>
      <c r="E15" s="12">
        <v>300000</v>
      </c>
      <c r="F15" s="12">
        <v>140000</v>
      </c>
      <c r="G15" s="12">
        <v>130000</v>
      </c>
      <c r="H15" s="12">
        <v>25000</v>
      </c>
      <c r="I15" s="12">
        <v>40000</v>
      </c>
      <c r="J15" s="12">
        <v>0</v>
      </c>
      <c r="K15" s="12">
        <v>80000</v>
      </c>
      <c r="L15" s="12">
        <v>110000</v>
      </c>
      <c r="M15" s="12">
        <v>100000</v>
      </c>
      <c r="N15" s="22">
        <v>100000</v>
      </c>
      <c r="O15" s="22">
        <v>50000</v>
      </c>
      <c r="P15" s="9">
        <v>1165000</v>
      </c>
      <c r="Q15" s="30">
        <v>0</v>
      </c>
      <c r="R15" s="30">
        <v>0.5</v>
      </c>
      <c r="S15" s="30">
        <v>0.5</v>
      </c>
      <c r="T15" s="30">
        <v>1</v>
      </c>
      <c r="U15" s="35">
        <v>0</v>
      </c>
      <c r="V15" s="35">
        <v>582500</v>
      </c>
      <c r="W15" s="35">
        <v>582500</v>
      </c>
    </row>
    <row r="16" spans="2:23" ht="19.5" customHeight="1" outlineLevel="1" x14ac:dyDescent="0.2">
      <c r="B16" s="10" t="s">
        <v>56</v>
      </c>
      <c r="C16" s="11" t="s">
        <v>57</v>
      </c>
      <c r="D16" s="12">
        <v>550000</v>
      </c>
      <c r="E16" s="12">
        <v>0</v>
      </c>
      <c r="F16" s="12">
        <v>0</v>
      </c>
      <c r="G16" s="12">
        <v>100000</v>
      </c>
      <c r="H16" s="12">
        <v>100000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22">
        <v>0</v>
      </c>
      <c r="O16" s="22">
        <v>0</v>
      </c>
      <c r="P16" s="9">
        <v>750000</v>
      </c>
      <c r="Q16" s="30">
        <v>0.33333333333333337</v>
      </c>
      <c r="R16" s="30">
        <v>0.33333333333333337</v>
      </c>
      <c r="S16" s="30">
        <v>0.33333333333333337</v>
      </c>
      <c r="T16" s="30">
        <v>1</v>
      </c>
      <c r="U16" s="35">
        <v>250000.00000000003</v>
      </c>
      <c r="V16" s="35">
        <v>250000.00000000003</v>
      </c>
      <c r="W16" s="35">
        <v>250000.00000000003</v>
      </c>
    </row>
    <row r="17" spans="2:23" ht="19.5" customHeight="1" outlineLevel="1" x14ac:dyDescent="0.2">
      <c r="B17" s="10" t="s">
        <v>58</v>
      </c>
      <c r="C17" s="11" t="s">
        <v>59</v>
      </c>
      <c r="D17" s="12">
        <v>0</v>
      </c>
      <c r="E17" s="12">
        <v>3000</v>
      </c>
      <c r="F17" s="12">
        <v>2000</v>
      </c>
      <c r="G17" s="12">
        <v>2000</v>
      </c>
      <c r="H17" s="12">
        <v>4000</v>
      </c>
      <c r="I17" s="12">
        <v>0</v>
      </c>
      <c r="J17" s="12">
        <v>0</v>
      </c>
      <c r="K17" s="12">
        <v>0</v>
      </c>
      <c r="L17" s="12">
        <v>4000</v>
      </c>
      <c r="M17" s="12">
        <v>2000</v>
      </c>
      <c r="N17" s="22">
        <v>0</v>
      </c>
      <c r="O17" s="22">
        <v>0</v>
      </c>
      <c r="P17" s="9">
        <v>17000</v>
      </c>
      <c r="Q17" s="30">
        <v>0.33333333333333337</v>
      </c>
      <c r="R17" s="30">
        <v>0.33333333333333337</v>
      </c>
      <c r="S17" s="30">
        <v>0.33333333333333337</v>
      </c>
      <c r="T17" s="30">
        <v>1</v>
      </c>
      <c r="U17" s="35">
        <v>5666.666666666667</v>
      </c>
      <c r="V17" s="35">
        <v>5666.666666666667</v>
      </c>
      <c r="W17" s="35">
        <v>5666.666666666667</v>
      </c>
    </row>
    <row r="18" spans="2:23" ht="19.5" customHeight="1" x14ac:dyDescent="0.2">
      <c r="B18">
        <v>3</v>
      </c>
      <c r="C18" s="13" t="s">
        <v>60</v>
      </c>
      <c r="D18" s="14">
        <v>919000</v>
      </c>
      <c r="E18" s="14">
        <v>463000</v>
      </c>
      <c r="F18" s="14">
        <v>946000</v>
      </c>
      <c r="G18" s="14">
        <v>547000</v>
      </c>
      <c r="H18" s="14">
        <v>262000</v>
      </c>
      <c r="I18" s="14">
        <v>73000</v>
      </c>
      <c r="J18" s="14">
        <v>35000</v>
      </c>
      <c r="K18" s="14">
        <v>520000</v>
      </c>
      <c r="L18" s="14">
        <v>577000</v>
      </c>
      <c r="M18" s="14">
        <v>1292000</v>
      </c>
      <c r="N18" s="23">
        <v>940000</v>
      </c>
      <c r="O18" s="23">
        <v>242000</v>
      </c>
      <c r="P18" s="14">
        <v>6816000</v>
      </c>
      <c r="Q18" s="30"/>
      <c r="R18" s="30"/>
      <c r="S18" s="30"/>
      <c r="T18" s="30"/>
      <c r="U18" s="34">
        <v>1883700.0000000002</v>
      </c>
      <c r="V18" s="34">
        <v>2442900</v>
      </c>
      <c r="W18" s="34">
        <v>2489400</v>
      </c>
    </row>
    <row r="19" spans="2:23" s="18" customFormat="1" ht="19.5" customHeight="1" x14ac:dyDescent="0.2">
      <c r="B19" s="18">
        <v>4</v>
      </c>
      <c r="C19" s="13" t="s">
        <v>61</v>
      </c>
      <c r="D19" s="14">
        <v>62000</v>
      </c>
      <c r="E19" s="14">
        <v>46000</v>
      </c>
      <c r="F19" s="14">
        <v>408700</v>
      </c>
      <c r="G19" s="14">
        <v>32500</v>
      </c>
      <c r="H19" s="14">
        <v>26000</v>
      </c>
      <c r="I19" s="14">
        <v>0</v>
      </c>
      <c r="J19" s="14">
        <v>0</v>
      </c>
      <c r="K19" s="14">
        <v>0</v>
      </c>
      <c r="L19" s="14">
        <v>92000</v>
      </c>
      <c r="M19" s="14">
        <v>618000</v>
      </c>
      <c r="N19" s="23">
        <v>127000</v>
      </c>
      <c r="O19" s="23">
        <v>42600</v>
      </c>
      <c r="P19" s="14">
        <v>1454800</v>
      </c>
      <c r="Q19" s="27"/>
      <c r="R19" s="27"/>
      <c r="S19" s="27"/>
      <c r="T19" s="27"/>
      <c r="U19" s="34">
        <v>466293.33333333337</v>
      </c>
      <c r="V19" s="34">
        <v>494253.33333333337</v>
      </c>
      <c r="W19" s="34">
        <v>494253.33333333337</v>
      </c>
    </row>
    <row r="20" spans="2:23" ht="19.5" customHeight="1" outlineLevel="1" x14ac:dyDescent="0.2">
      <c r="B20" s="10" t="s">
        <v>62</v>
      </c>
      <c r="C20" s="11" t="s">
        <v>63</v>
      </c>
      <c r="D20" s="12">
        <v>42000</v>
      </c>
      <c r="E20" s="12">
        <v>6000</v>
      </c>
      <c r="F20" s="12">
        <v>8700</v>
      </c>
      <c r="G20" s="12">
        <v>7500</v>
      </c>
      <c r="H20" s="12">
        <v>6000</v>
      </c>
      <c r="I20" s="12">
        <v>0</v>
      </c>
      <c r="J20" s="12">
        <v>0</v>
      </c>
      <c r="K20" s="12">
        <v>0</v>
      </c>
      <c r="L20" s="12">
        <v>12000</v>
      </c>
      <c r="M20" s="12">
        <v>18000</v>
      </c>
      <c r="N20" s="12">
        <v>27000</v>
      </c>
      <c r="O20" s="12">
        <v>12600</v>
      </c>
      <c r="P20" s="9">
        <v>139800</v>
      </c>
      <c r="Q20" s="30">
        <v>0.2</v>
      </c>
      <c r="R20" s="30">
        <v>0.4</v>
      </c>
      <c r="S20" s="30">
        <v>0.4</v>
      </c>
      <c r="T20" s="30">
        <v>1</v>
      </c>
      <c r="U20" s="35">
        <v>27960</v>
      </c>
      <c r="V20" s="35">
        <v>55920</v>
      </c>
      <c r="W20" s="35">
        <v>55920</v>
      </c>
    </row>
    <row r="21" spans="2:23" ht="19.5" customHeight="1" outlineLevel="1" x14ac:dyDescent="0.2">
      <c r="B21" s="10" t="s">
        <v>64</v>
      </c>
      <c r="C21" s="11" t="s">
        <v>65</v>
      </c>
      <c r="D21" s="12">
        <v>20000</v>
      </c>
      <c r="E21" s="12">
        <v>40000</v>
      </c>
      <c r="F21" s="12">
        <v>400000</v>
      </c>
      <c r="G21" s="12">
        <v>25000</v>
      </c>
      <c r="H21" s="12">
        <v>20000</v>
      </c>
      <c r="I21" s="12">
        <v>0</v>
      </c>
      <c r="J21" s="12">
        <v>0</v>
      </c>
      <c r="K21" s="12">
        <v>0</v>
      </c>
      <c r="L21" s="12">
        <v>80000</v>
      </c>
      <c r="M21" s="12">
        <v>600000</v>
      </c>
      <c r="N21" s="22">
        <v>100000</v>
      </c>
      <c r="O21" s="22">
        <v>30000</v>
      </c>
      <c r="P21" s="9">
        <v>1315000</v>
      </c>
      <c r="Q21" s="30">
        <v>0.33333333333333337</v>
      </c>
      <c r="R21" s="30">
        <v>0.33333333333333337</v>
      </c>
      <c r="S21" s="30">
        <v>0.33333333333333337</v>
      </c>
      <c r="T21" s="30">
        <v>1</v>
      </c>
      <c r="U21" s="35">
        <v>438333.33333333337</v>
      </c>
      <c r="V21" s="35">
        <v>438333.33333333337</v>
      </c>
      <c r="W21" s="35">
        <v>438333.33333333337</v>
      </c>
    </row>
    <row r="22" spans="2:23" s="18" customFormat="1" ht="19.5" customHeight="1" x14ac:dyDescent="0.2">
      <c r="B22" s="18">
        <v>5</v>
      </c>
      <c r="C22" s="13" t="s">
        <v>66</v>
      </c>
      <c r="D22" s="14">
        <v>102600</v>
      </c>
      <c r="E22" s="14">
        <v>53200</v>
      </c>
      <c r="F22" s="14">
        <v>63200</v>
      </c>
      <c r="G22" s="14">
        <v>32600</v>
      </c>
      <c r="H22" s="14">
        <v>36600</v>
      </c>
      <c r="I22" s="14">
        <v>3600</v>
      </c>
      <c r="J22" s="14">
        <v>3600</v>
      </c>
      <c r="K22" s="14">
        <v>32600</v>
      </c>
      <c r="L22" s="14">
        <v>77600</v>
      </c>
      <c r="M22" s="14">
        <v>48200</v>
      </c>
      <c r="N22" s="23">
        <v>47600</v>
      </c>
      <c r="O22" s="23">
        <v>47600</v>
      </c>
      <c r="P22" s="14">
        <v>549000</v>
      </c>
      <c r="Q22" s="27"/>
      <c r="R22" s="27"/>
      <c r="S22" s="27"/>
      <c r="T22" s="27"/>
      <c r="U22" s="34">
        <v>378466.66666666669</v>
      </c>
      <c r="V22" s="34">
        <v>85266.666666666672</v>
      </c>
      <c r="W22" s="34">
        <v>85266.666666666672</v>
      </c>
    </row>
    <row r="23" spans="2:23" ht="19.5" customHeight="1" outlineLevel="1" collapsed="1" x14ac:dyDescent="0.2">
      <c r="B23" s="10" t="s">
        <v>67</v>
      </c>
      <c r="C23" s="11" t="s">
        <v>68</v>
      </c>
      <c r="D23" s="12">
        <v>9000</v>
      </c>
      <c r="E23" s="12">
        <v>9000</v>
      </c>
      <c r="F23" s="12">
        <v>9000</v>
      </c>
      <c r="G23" s="12">
        <v>9000</v>
      </c>
      <c r="H23" s="12">
        <v>9000</v>
      </c>
      <c r="I23" s="12">
        <v>0</v>
      </c>
      <c r="J23" s="12">
        <v>0</v>
      </c>
      <c r="K23" s="12">
        <v>9000</v>
      </c>
      <c r="L23" s="12">
        <v>9000</v>
      </c>
      <c r="M23" s="12">
        <v>9000</v>
      </c>
      <c r="N23" s="12">
        <v>9000</v>
      </c>
      <c r="O23" s="12">
        <v>9000</v>
      </c>
      <c r="P23" s="9">
        <v>90000</v>
      </c>
      <c r="Q23" s="30">
        <v>1</v>
      </c>
      <c r="R23" s="30">
        <v>0</v>
      </c>
      <c r="S23" s="30">
        <v>0</v>
      </c>
      <c r="T23" s="30">
        <v>1</v>
      </c>
      <c r="U23" s="35">
        <v>90000</v>
      </c>
      <c r="V23" s="35">
        <v>0</v>
      </c>
      <c r="W23" s="35">
        <v>0</v>
      </c>
    </row>
    <row r="24" spans="2:23" ht="19.5" customHeight="1" outlineLevel="1" collapsed="1" x14ac:dyDescent="0.2">
      <c r="B24" s="10" t="s">
        <v>69</v>
      </c>
      <c r="C24" s="11" t="s">
        <v>70</v>
      </c>
      <c r="D24" s="12">
        <v>15000</v>
      </c>
      <c r="E24" s="12">
        <v>15000</v>
      </c>
      <c r="F24" s="12">
        <v>15000</v>
      </c>
      <c r="G24" s="12">
        <v>15000</v>
      </c>
      <c r="H24" s="12">
        <v>10000</v>
      </c>
      <c r="I24" s="12">
        <v>0</v>
      </c>
      <c r="J24" s="12">
        <v>0</v>
      </c>
      <c r="K24" s="12">
        <v>10000</v>
      </c>
      <c r="L24" s="12">
        <v>15000</v>
      </c>
      <c r="M24" s="12">
        <v>15000</v>
      </c>
      <c r="N24" s="12">
        <v>15000</v>
      </c>
      <c r="O24" s="12">
        <v>15000</v>
      </c>
      <c r="P24" s="9">
        <v>140000</v>
      </c>
      <c r="Q24" s="30">
        <v>1</v>
      </c>
      <c r="R24" s="30">
        <v>0</v>
      </c>
      <c r="S24" s="30">
        <v>0</v>
      </c>
      <c r="T24" s="30">
        <v>1</v>
      </c>
      <c r="U24" s="35">
        <v>140000</v>
      </c>
      <c r="V24" s="35">
        <v>0</v>
      </c>
      <c r="W24" s="35">
        <v>0</v>
      </c>
    </row>
    <row r="25" spans="2:23" ht="19.5" customHeight="1" outlineLevel="1" collapsed="1" x14ac:dyDescent="0.2">
      <c r="B25" s="10" t="s">
        <v>71</v>
      </c>
      <c r="C25" s="11" t="s">
        <v>72</v>
      </c>
      <c r="D25" s="12">
        <v>2500</v>
      </c>
      <c r="E25" s="12">
        <v>2500</v>
      </c>
      <c r="F25" s="12">
        <v>2500</v>
      </c>
      <c r="G25" s="12">
        <v>2500</v>
      </c>
      <c r="H25" s="12">
        <v>2500</v>
      </c>
      <c r="I25" s="12">
        <v>2500</v>
      </c>
      <c r="J25" s="12">
        <v>2500</v>
      </c>
      <c r="K25" s="12">
        <v>2500</v>
      </c>
      <c r="L25" s="12">
        <v>2500</v>
      </c>
      <c r="M25" s="12">
        <v>2500</v>
      </c>
      <c r="N25" s="12">
        <v>2500</v>
      </c>
      <c r="O25" s="12">
        <v>2500</v>
      </c>
      <c r="P25" s="9">
        <v>30000</v>
      </c>
      <c r="Q25" s="30">
        <v>1</v>
      </c>
      <c r="R25" s="30">
        <v>0</v>
      </c>
      <c r="S25" s="30">
        <v>0</v>
      </c>
      <c r="T25" s="30">
        <v>1</v>
      </c>
      <c r="U25" s="35">
        <v>30000</v>
      </c>
      <c r="V25" s="35">
        <v>0</v>
      </c>
      <c r="W25" s="35">
        <v>0</v>
      </c>
    </row>
    <row r="26" spans="2:23" ht="19.5" customHeight="1" outlineLevel="1" collapsed="1" x14ac:dyDescent="0.2">
      <c r="B26" s="10" t="s">
        <v>73</v>
      </c>
      <c r="C26" s="11" t="s">
        <v>74</v>
      </c>
      <c r="D26" s="12">
        <v>1000</v>
      </c>
      <c r="E26" s="12">
        <v>1000</v>
      </c>
      <c r="F26" s="12">
        <v>1000</v>
      </c>
      <c r="G26" s="12">
        <v>1000</v>
      </c>
      <c r="H26" s="12">
        <v>1000</v>
      </c>
      <c r="I26" s="12">
        <v>1000</v>
      </c>
      <c r="J26" s="12">
        <v>1000</v>
      </c>
      <c r="K26" s="12">
        <v>1000</v>
      </c>
      <c r="L26" s="12">
        <v>1000</v>
      </c>
      <c r="M26" s="12">
        <v>1000</v>
      </c>
      <c r="N26" s="12">
        <v>1000</v>
      </c>
      <c r="O26" s="12">
        <v>1000</v>
      </c>
      <c r="P26" s="9">
        <v>12000</v>
      </c>
      <c r="Q26" s="30">
        <v>1</v>
      </c>
      <c r="R26" s="30">
        <v>0</v>
      </c>
      <c r="S26" s="30">
        <v>0</v>
      </c>
      <c r="T26" s="30">
        <v>1</v>
      </c>
      <c r="U26" s="35">
        <v>12000</v>
      </c>
      <c r="V26" s="35">
        <v>0</v>
      </c>
      <c r="W26" s="35">
        <v>0</v>
      </c>
    </row>
    <row r="27" spans="2:23" ht="19.5" customHeight="1" outlineLevel="1" collapsed="1" x14ac:dyDescent="0.2">
      <c r="B27" s="10" t="s">
        <v>75</v>
      </c>
      <c r="C27" s="11" t="s">
        <v>76</v>
      </c>
      <c r="D27" s="12">
        <v>100</v>
      </c>
      <c r="E27" s="12">
        <v>100</v>
      </c>
      <c r="F27" s="12">
        <v>100</v>
      </c>
      <c r="G27" s="12">
        <v>100</v>
      </c>
      <c r="H27" s="12">
        <v>100</v>
      </c>
      <c r="I27" s="12">
        <v>100</v>
      </c>
      <c r="J27" s="12">
        <v>100</v>
      </c>
      <c r="K27" s="12">
        <v>100</v>
      </c>
      <c r="L27" s="12">
        <v>100</v>
      </c>
      <c r="M27" s="12">
        <v>100</v>
      </c>
      <c r="N27" s="12">
        <v>100</v>
      </c>
      <c r="O27" s="12">
        <v>100</v>
      </c>
      <c r="P27" s="9">
        <v>1200</v>
      </c>
      <c r="Q27" s="30">
        <v>1</v>
      </c>
      <c r="R27" s="30">
        <v>0</v>
      </c>
      <c r="S27" s="30">
        <v>0</v>
      </c>
      <c r="T27" s="30">
        <v>1</v>
      </c>
      <c r="U27" s="35">
        <v>1200</v>
      </c>
      <c r="V27" s="35">
        <v>0</v>
      </c>
      <c r="W27" s="35">
        <v>0</v>
      </c>
    </row>
    <row r="28" spans="2:23" ht="19.5" customHeight="1" outlineLevel="1" collapsed="1" x14ac:dyDescent="0.2">
      <c r="B28" s="10" t="s">
        <v>77</v>
      </c>
      <c r="C28" s="11" t="s">
        <v>78</v>
      </c>
      <c r="D28" s="12">
        <v>0</v>
      </c>
      <c r="E28" s="12">
        <v>0</v>
      </c>
      <c r="F28" s="12">
        <v>0</v>
      </c>
      <c r="G28" s="12">
        <v>0</v>
      </c>
      <c r="H28" s="12">
        <v>10000</v>
      </c>
      <c r="I28" s="12">
        <v>0</v>
      </c>
      <c r="J28" s="12">
        <v>0</v>
      </c>
      <c r="K28" s="12">
        <v>10000</v>
      </c>
      <c r="L28" s="12">
        <v>0</v>
      </c>
      <c r="M28" s="12">
        <v>0</v>
      </c>
      <c r="N28" s="22">
        <v>0</v>
      </c>
      <c r="O28" s="22">
        <v>0</v>
      </c>
      <c r="P28" s="9">
        <v>20000</v>
      </c>
      <c r="Q28" s="30">
        <v>1</v>
      </c>
      <c r="R28" s="30">
        <v>0</v>
      </c>
      <c r="S28" s="30">
        <v>0</v>
      </c>
      <c r="T28" s="30">
        <v>1</v>
      </c>
      <c r="U28" s="35">
        <v>20000</v>
      </c>
      <c r="V28" s="35">
        <v>0</v>
      </c>
      <c r="W28" s="35">
        <v>0</v>
      </c>
    </row>
    <row r="29" spans="2:23" ht="19.5" customHeight="1" outlineLevel="1" collapsed="1" x14ac:dyDescent="0.2">
      <c r="B29" s="10" t="s">
        <v>79</v>
      </c>
      <c r="C29" s="11" t="s">
        <v>80</v>
      </c>
      <c r="D29" s="12">
        <v>75000</v>
      </c>
      <c r="E29" s="12">
        <v>25000</v>
      </c>
      <c r="F29" s="12">
        <v>35000</v>
      </c>
      <c r="G29" s="12">
        <v>5000</v>
      </c>
      <c r="H29" s="12">
        <v>4000</v>
      </c>
      <c r="I29" s="12">
        <v>0</v>
      </c>
      <c r="J29" s="12">
        <v>0</v>
      </c>
      <c r="K29" s="12">
        <v>0</v>
      </c>
      <c r="L29" s="12">
        <v>50000</v>
      </c>
      <c r="M29" s="12">
        <v>20000</v>
      </c>
      <c r="N29" s="12">
        <v>20000</v>
      </c>
      <c r="O29" s="12">
        <v>20000</v>
      </c>
      <c r="P29" s="9">
        <v>254000</v>
      </c>
      <c r="Q29" s="30">
        <v>0.33333333333333337</v>
      </c>
      <c r="R29" s="30">
        <v>0.33333333333333337</v>
      </c>
      <c r="S29" s="30">
        <v>0.33333333333333337</v>
      </c>
      <c r="T29" s="30">
        <v>1</v>
      </c>
      <c r="U29" s="35">
        <v>84666.666666666672</v>
      </c>
      <c r="V29" s="35">
        <v>84666.666666666672</v>
      </c>
      <c r="W29" s="35">
        <v>84666.666666666672</v>
      </c>
    </row>
    <row r="30" spans="2:23" ht="19.5" customHeight="1" outlineLevel="1" collapsed="1" x14ac:dyDescent="0.2">
      <c r="B30" s="10" t="s">
        <v>81</v>
      </c>
      <c r="C30" s="11" t="s">
        <v>82</v>
      </c>
      <c r="D30" s="12">
        <v>0</v>
      </c>
      <c r="E30" s="12">
        <v>600</v>
      </c>
      <c r="F30" s="12">
        <v>600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600</v>
      </c>
      <c r="N30" s="22">
        <v>0</v>
      </c>
      <c r="O30" s="22">
        <v>0</v>
      </c>
      <c r="P30" s="9">
        <v>1800</v>
      </c>
      <c r="Q30" s="30">
        <v>0.33333333333333337</v>
      </c>
      <c r="R30" s="30">
        <v>0.33333333333333337</v>
      </c>
      <c r="S30" s="30">
        <v>0.33333333333333337</v>
      </c>
      <c r="T30" s="30">
        <v>1</v>
      </c>
      <c r="U30" s="35">
        <v>600.00000000000011</v>
      </c>
      <c r="V30" s="35">
        <v>600.00000000000011</v>
      </c>
      <c r="W30" s="35">
        <v>600.00000000000011</v>
      </c>
    </row>
    <row r="31" spans="2:23" s="18" customFormat="1" ht="19.5" customHeight="1" x14ac:dyDescent="0.2">
      <c r="B31" s="18">
        <v>6</v>
      </c>
      <c r="C31" s="13" t="s">
        <v>83</v>
      </c>
      <c r="D31" s="14">
        <v>3000</v>
      </c>
      <c r="E31" s="14">
        <v>0</v>
      </c>
      <c r="F31" s="14">
        <v>0</v>
      </c>
      <c r="G31" s="14">
        <v>5000</v>
      </c>
      <c r="H31" s="14">
        <v>0</v>
      </c>
      <c r="I31" s="14">
        <v>4000</v>
      </c>
      <c r="J31" s="14">
        <v>0</v>
      </c>
      <c r="K31" s="14">
        <v>0</v>
      </c>
      <c r="L31" s="14">
        <v>2000</v>
      </c>
      <c r="M31" s="14">
        <v>0</v>
      </c>
      <c r="N31" s="23">
        <v>0</v>
      </c>
      <c r="O31" s="23">
        <v>0</v>
      </c>
      <c r="P31" s="14">
        <v>14000</v>
      </c>
      <c r="Q31" s="27"/>
      <c r="R31" s="27"/>
      <c r="S31" s="27"/>
      <c r="T31" s="27"/>
      <c r="U31" s="34">
        <v>14000</v>
      </c>
      <c r="V31" s="34">
        <v>0</v>
      </c>
      <c r="W31" s="34">
        <v>0</v>
      </c>
    </row>
    <row r="32" spans="2:23" ht="19.5" customHeight="1" outlineLevel="1" collapsed="1" x14ac:dyDescent="0.2">
      <c r="B32" s="10" t="s">
        <v>84</v>
      </c>
      <c r="C32" s="11" t="s">
        <v>83</v>
      </c>
      <c r="D32" s="12">
        <v>3000</v>
      </c>
      <c r="E32" s="12">
        <v>0</v>
      </c>
      <c r="F32" s="12">
        <v>0</v>
      </c>
      <c r="G32" s="12">
        <v>5000</v>
      </c>
      <c r="H32" s="12">
        <v>0</v>
      </c>
      <c r="I32" s="12">
        <v>4000</v>
      </c>
      <c r="J32" s="12">
        <v>0</v>
      </c>
      <c r="K32" s="12">
        <v>0</v>
      </c>
      <c r="L32" s="12">
        <v>2000</v>
      </c>
      <c r="M32" s="12">
        <v>0</v>
      </c>
      <c r="N32" s="22">
        <v>0</v>
      </c>
      <c r="O32" s="22">
        <v>0</v>
      </c>
      <c r="P32" s="9">
        <v>14000</v>
      </c>
      <c r="Q32" s="30">
        <v>1</v>
      </c>
      <c r="R32" s="30">
        <v>0</v>
      </c>
      <c r="S32" s="30">
        <v>0</v>
      </c>
      <c r="T32" s="30">
        <v>1</v>
      </c>
      <c r="U32" s="35">
        <v>14000</v>
      </c>
      <c r="V32" s="35">
        <v>0</v>
      </c>
      <c r="W32" s="35">
        <v>0</v>
      </c>
    </row>
    <row r="33" spans="1:23" s="18" customFormat="1" ht="19.5" customHeight="1" x14ac:dyDescent="0.2">
      <c r="B33" s="18">
        <v>7</v>
      </c>
      <c r="C33" s="13" t="s">
        <v>85</v>
      </c>
      <c r="D33" s="14">
        <v>649533.35</v>
      </c>
      <c r="E33" s="14">
        <v>840533.35</v>
      </c>
      <c r="F33" s="14">
        <v>360533.35</v>
      </c>
      <c r="G33" s="14">
        <v>344033.35</v>
      </c>
      <c r="H33" s="14">
        <v>5533.3500000000058</v>
      </c>
      <c r="I33" s="14">
        <v>180533.35</v>
      </c>
      <c r="J33" s="14">
        <v>47033.35</v>
      </c>
      <c r="K33" s="14">
        <v>372533.35</v>
      </c>
      <c r="L33" s="14">
        <v>404533.35</v>
      </c>
      <c r="M33" s="14">
        <v>615533.35</v>
      </c>
      <c r="N33" s="23">
        <v>445533.35</v>
      </c>
      <c r="O33" s="23">
        <v>425533.35</v>
      </c>
      <c r="P33" s="14">
        <v>4691400.2</v>
      </c>
      <c r="Q33" s="27"/>
      <c r="R33" s="27"/>
      <c r="S33" s="27"/>
      <c r="T33" s="27"/>
      <c r="U33" s="34">
        <v>1317333.4333333333</v>
      </c>
      <c r="V33" s="34">
        <v>1773583.4333333333</v>
      </c>
      <c r="W33" s="34">
        <v>1600483.3333333335</v>
      </c>
    </row>
    <row r="34" spans="1:23" ht="19.5" customHeight="1" outlineLevel="1" collapsed="1" x14ac:dyDescent="0.2">
      <c r="B34" s="10" t="s">
        <v>86</v>
      </c>
      <c r="C34" s="11" t="s">
        <v>87</v>
      </c>
      <c r="D34" s="12">
        <v>120000</v>
      </c>
      <c r="E34" s="12">
        <v>10000</v>
      </c>
      <c r="F34" s="12">
        <v>35000</v>
      </c>
      <c r="G34" s="12">
        <v>20000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22">
        <v>0</v>
      </c>
      <c r="O34" s="22">
        <v>0</v>
      </c>
      <c r="P34" s="9">
        <v>185000</v>
      </c>
      <c r="Q34" s="30">
        <v>0.33333333333333337</v>
      </c>
      <c r="R34" s="30">
        <v>0.33333333333333337</v>
      </c>
      <c r="S34" s="30">
        <v>0.33333333333333337</v>
      </c>
      <c r="T34" s="30">
        <v>1</v>
      </c>
      <c r="U34" s="35">
        <v>61666.666666666672</v>
      </c>
      <c r="V34" s="35">
        <v>61666.666666666672</v>
      </c>
      <c r="W34" s="35">
        <v>61666.666666666672</v>
      </c>
    </row>
    <row r="35" spans="1:23" ht="19.5" customHeight="1" outlineLevel="1" collapsed="1" x14ac:dyDescent="0.2">
      <c r="B35" s="10" t="s">
        <v>88</v>
      </c>
      <c r="C35" s="11" t="s">
        <v>89</v>
      </c>
      <c r="D35" s="12">
        <v>3000</v>
      </c>
      <c r="E35" s="12">
        <v>3000</v>
      </c>
      <c r="F35" s="12">
        <v>3000</v>
      </c>
      <c r="G35" s="12">
        <v>3000</v>
      </c>
      <c r="H35" s="12">
        <v>3000</v>
      </c>
      <c r="I35" s="12">
        <v>3000</v>
      </c>
      <c r="J35" s="12">
        <v>3000</v>
      </c>
      <c r="K35" s="12">
        <v>3000</v>
      </c>
      <c r="L35" s="12">
        <v>3000</v>
      </c>
      <c r="M35" s="12">
        <v>3000</v>
      </c>
      <c r="N35" s="12">
        <v>3000</v>
      </c>
      <c r="O35" s="12">
        <v>3000</v>
      </c>
      <c r="P35" s="9">
        <v>36000</v>
      </c>
      <c r="Q35" s="30">
        <v>0.33333333333333337</v>
      </c>
      <c r="R35" s="30">
        <v>0.33333333333333337</v>
      </c>
      <c r="S35" s="30">
        <v>0.33333333333333337</v>
      </c>
      <c r="T35" s="30">
        <v>1</v>
      </c>
      <c r="U35" s="35">
        <v>12000.000000000002</v>
      </c>
      <c r="V35" s="35">
        <v>12000.000000000002</v>
      </c>
      <c r="W35" s="35">
        <v>12000.000000000002</v>
      </c>
    </row>
    <row r="36" spans="1:23" ht="19.5" customHeight="1" outlineLevel="1" collapsed="1" x14ac:dyDescent="0.2">
      <c r="B36" s="10" t="s">
        <v>90</v>
      </c>
      <c r="C36" s="11" t="s">
        <v>91</v>
      </c>
      <c r="D36" s="12">
        <v>35000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22">
        <v>0</v>
      </c>
      <c r="O36" s="22">
        <v>0</v>
      </c>
      <c r="P36" s="9">
        <v>35000</v>
      </c>
      <c r="Q36" s="30">
        <v>0.33333333333333337</v>
      </c>
      <c r="R36" s="30">
        <v>0.33333333333333337</v>
      </c>
      <c r="S36" s="30">
        <v>0.33333333333333337</v>
      </c>
      <c r="T36" s="30">
        <v>1</v>
      </c>
      <c r="U36" s="35">
        <v>11666.666666666668</v>
      </c>
      <c r="V36" s="35">
        <v>11666.666666666668</v>
      </c>
      <c r="W36" s="35">
        <v>11666.666666666668</v>
      </c>
    </row>
    <row r="37" spans="1:23" ht="19.5" customHeight="1" outlineLevel="1" collapsed="1" x14ac:dyDescent="0.2">
      <c r="B37" s="10" t="s">
        <v>92</v>
      </c>
      <c r="C37" s="11" t="s">
        <v>93</v>
      </c>
      <c r="D37" s="12">
        <v>20000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22">
        <v>0</v>
      </c>
      <c r="O37" s="22">
        <v>0</v>
      </c>
      <c r="P37" s="9">
        <v>20000</v>
      </c>
      <c r="Q37" s="30">
        <v>0.33333333333333337</v>
      </c>
      <c r="R37" s="30">
        <v>0.33333333333333337</v>
      </c>
      <c r="S37" s="30">
        <v>0.33333333333333337</v>
      </c>
      <c r="T37" s="30">
        <v>1</v>
      </c>
      <c r="U37" s="35">
        <v>6666.666666666667</v>
      </c>
      <c r="V37" s="35">
        <v>6666.666666666667</v>
      </c>
      <c r="W37" s="35">
        <v>6666.666666666667</v>
      </c>
    </row>
    <row r="38" spans="1:23" ht="19.5" customHeight="1" outlineLevel="1" collapsed="1" x14ac:dyDescent="0.2">
      <c r="A38" s="10"/>
      <c r="B38" s="10" t="s">
        <v>94</v>
      </c>
      <c r="C38" s="11" t="s">
        <v>95</v>
      </c>
      <c r="D38" s="12">
        <v>10000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2000</v>
      </c>
      <c r="M38" s="12">
        <v>0</v>
      </c>
      <c r="N38" s="22">
        <v>0</v>
      </c>
      <c r="O38" s="22">
        <v>0</v>
      </c>
      <c r="P38" s="9">
        <v>12000</v>
      </c>
      <c r="Q38" s="30">
        <v>0.6</v>
      </c>
      <c r="R38" s="30">
        <v>0.4</v>
      </c>
      <c r="S38" s="30">
        <v>0</v>
      </c>
      <c r="T38" s="30">
        <v>1</v>
      </c>
      <c r="U38" s="35">
        <v>7200</v>
      </c>
      <c r="V38" s="35">
        <v>4800</v>
      </c>
      <c r="W38" s="35">
        <v>0</v>
      </c>
    </row>
    <row r="39" spans="1:23" ht="19.5" customHeight="1" outlineLevel="1" collapsed="1" x14ac:dyDescent="0.2">
      <c r="A39" s="10"/>
      <c r="B39" s="10" t="s">
        <v>96</v>
      </c>
      <c r="C39" s="11" t="s">
        <v>97</v>
      </c>
      <c r="D39" s="12">
        <v>25000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20000</v>
      </c>
      <c r="M39" s="12">
        <v>0</v>
      </c>
      <c r="N39" s="22">
        <v>0</v>
      </c>
      <c r="O39" s="22">
        <v>0</v>
      </c>
      <c r="P39" s="9">
        <v>45000</v>
      </c>
      <c r="Q39" s="30">
        <v>0.33333333333333337</v>
      </c>
      <c r="R39" s="30">
        <v>0.33333333333333337</v>
      </c>
      <c r="S39" s="30">
        <v>0.33333333333333337</v>
      </c>
      <c r="T39" s="30">
        <v>1</v>
      </c>
      <c r="U39" s="35">
        <v>15000.000000000002</v>
      </c>
      <c r="V39" s="35">
        <v>15000.000000000002</v>
      </c>
      <c r="W39" s="35">
        <v>15000.000000000002</v>
      </c>
    </row>
    <row r="40" spans="1:23" ht="19.5" customHeight="1" outlineLevel="1" collapsed="1" x14ac:dyDescent="0.2">
      <c r="A40" s="10"/>
      <c r="B40" s="10" t="s">
        <v>98</v>
      </c>
      <c r="C40" s="11" t="s">
        <v>99</v>
      </c>
      <c r="D40" s="12">
        <v>30000</v>
      </c>
      <c r="E40" s="12">
        <v>25000</v>
      </c>
      <c r="F40" s="12">
        <v>5000</v>
      </c>
      <c r="G40" s="12">
        <v>1500</v>
      </c>
      <c r="H40" s="12">
        <v>15000</v>
      </c>
      <c r="I40" s="12">
        <v>0</v>
      </c>
      <c r="J40" s="12">
        <v>0</v>
      </c>
      <c r="K40" s="12">
        <v>20000</v>
      </c>
      <c r="L40" s="12">
        <v>30000</v>
      </c>
      <c r="M40" s="12">
        <v>15000</v>
      </c>
      <c r="N40" s="22">
        <v>10000</v>
      </c>
      <c r="O40" s="22">
        <v>10000</v>
      </c>
      <c r="P40" s="9">
        <v>161500</v>
      </c>
      <c r="Q40" s="30">
        <v>0.6</v>
      </c>
      <c r="R40" s="30">
        <v>0.3</v>
      </c>
      <c r="S40" s="30">
        <v>0.1</v>
      </c>
      <c r="T40" s="30">
        <v>0.99999999999999989</v>
      </c>
      <c r="U40" s="35">
        <v>96900</v>
      </c>
      <c r="V40" s="35">
        <v>48450</v>
      </c>
      <c r="W40" s="35">
        <v>16150</v>
      </c>
    </row>
    <row r="41" spans="1:23" ht="19.5" customHeight="1" outlineLevel="1" collapsed="1" x14ac:dyDescent="0.2">
      <c r="A41" s="10"/>
      <c r="B41" s="10" t="s">
        <v>100</v>
      </c>
      <c r="C41" s="11" t="s">
        <v>101</v>
      </c>
      <c r="D41" s="12">
        <v>8000</v>
      </c>
      <c r="E41" s="12">
        <v>8000</v>
      </c>
      <c r="F41" s="12">
        <v>8000</v>
      </c>
      <c r="G41" s="12">
        <v>8000</v>
      </c>
      <c r="H41" s="12">
        <v>8000</v>
      </c>
      <c r="I41" s="12">
        <v>8000</v>
      </c>
      <c r="J41" s="12">
        <v>8000</v>
      </c>
      <c r="K41" s="12">
        <v>8000</v>
      </c>
      <c r="L41" s="12">
        <v>8000</v>
      </c>
      <c r="M41" s="12">
        <v>8000</v>
      </c>
      <c r="N41" s="12">
        <v>8000</v>
      </c>
      <c r="O41" s="12">
        <v>8000</v>
      </c>
      <c r="P41" s="9">
        <v>96000</v>
      </c>
      <c r="Q41" s="30">
        <v>0.33333333333333337</v>
      </c>
      <c r="R41" s="30">
        <v>0.33333333333333337</v>
      </c>
      <c r="S41" s="30">
        <v>0.33333333333333337</v>
      </c>
      <c r="T41" s="30">
        <v>1</v>
      </c>
      <c r="U41" s="35">
        <v>32000.000000000004</v>
      </c>
      <c r="V41" s="35">
        <v>32000.000000000004</v>
      </c>
      <c r="W41" s="35">
        <v>32000.000000000004</v>
      </c>
    </row>
    <row r="42" spans="1:23" ht="19.5" customHeight="1" outlineLevel="1" collapsed="1" x14ac:dyDescent="0.2">
      <c r="A42" s="10"/>
      <c r="B42" s="10" t="s">
        <v>102</v>
      </c>
      <c r="C42" s="11" t="s">
        <v>103</v>
      </c>
      <c r="D42" s="12">
        <v>7000</v>
      </c>
      <c r="E42" s="12">
        <v>0</v>
      </c>
      <c r="F42" s="12">
        <v>0</v>
      </c>
      <c r="G42" s="12">
        <v>0</v>
      </c>
      <c r="H42" s="12">
        <v>0</v>
      </c>
      <c r="I42" s="12">
        <v>5000</v>
      </c>
      <c r="J42" s="12">
        <v>1500</v>
      </c>
      <c r="K42" s="12">
        <v>0</v>
      </c>
      <c r="L42" s="12">
        <v>0</v>
      </c>
      <c r="M42" s="12">
        <v>0</v>
      </c>
      <c r="N42" s="22">
        <v>0</v>
      </c>
      <c r="O42" s="22">
        <v>0</v>
      </c>
      <c r="P42" s="9">
        <v>13500</v>
      </c>
      <c r="Q42" s="30">
        <v>0.33333333333333337</v>
      </c>
      <c r="R42" s="30">
        <v>0.33333333333333337</v>
      </c>
      <c r="S42" s="30">
        <v>0.33333333333333337</v>
      </c>
      <c r="T42" s="30">
        <v>1</v>
      </c>
      <c r="U42" s="35">
        <v>4500.0000000000009</v>
      </c>
      <c r="V42" s="35">
        <v>4500.0000000000009</v>
      </c>
      <c r="W42" s="35">
        <v>4500.0000000000009</v>
      </c>
    </row>
    <row r="43" spans="1:23" ht="19.5" customHeight="1" outlineLevel="1" collapsed="1" x14ac:dyDescent="0.2">
      <c r="A43" s="10"/>
      <c r="B43" s="10" t="s">
        <v>104</v>
      </c>
      <c r="C43" s="11" t="s">
        <v>105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10000</v>
      </c>
      <c r="J43" s="12">
        <v>0</v>
      </c>
      <c r="K43" s="12">
        <v>0</v>
      </c>
      <c r="L43" s="12">
        <v>0</v>
      </c>
      <c r="M43" s="12">
        <v>0</v>
      </c>
      <c r="N43" s="22">
        <v>0</v>
      </c>
      <c r="O43" s="22">
        <v>0</v>
      </c>
      <c r="P43" s="9">
        <v>10000</v>
      </c>
      <c r="Q43" s="30">
        <v>0</v>
      </c>
      <c r="R43" s="30">
        <v>0.5</v>
      </c>
      <c r="S43" s="30">
        <v>0.5</v>
      </c>
      <c r="T43" s="30">
        <v>1</v>
      </c>
      <c r="U43" s="35">
        <v>0</v>
      </c>
      <c r="V43" s="35">
        <v>5000</v>
      </c>
      <c r="W43" s="35">
        <v>5000</v>
      </c>
    </row>
    <row r="44" spans="1:23" ht="19.5" customHeight="1" outlineLevel="1" collapsed="1" x14ac:dyDescent="0.2">
      <c r="A44" s="10"/>
      <c r="B44" s="10" t="s">
        <v>106</v>
      </c>
      <c r="C44" s="11" t="s">
        <v>107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5000</v>
      </c>
      <c r="J44" s="12">
        <v>0</v>
      </c>
      <c r="K44" s="12">
        <v>0</v>
      </c>
      <c r="L44" s="12">
        <v>0</v>
      </c>
      <c r="M44" s="12">
        <v>0</v>
      </c>
      <c r="N44" s="22">
        <v>0</v>
      </c>
      <c r="O44" s="22">
        <v>0</v>
      </c>
      <c r="P44" s="9">
        <v>5000</v>
      </c>
      <c r="Q44" s="30">
        <v>0</v>
      </c>
      <c r="R44" s="30">
        <v>0.5</v>
      </c>
      <c r="S44" s="30">
        <v>0.5</v>
      </c>
      <c r="T44" s="30">
        <v>1</v>
      </c>
      <c r="U44" s="35">
        <v>0</v>
      </c>
      <c r="V44" s="35">
        <v>2500</v>
      </c>
      <c r="W44" s="35">
        <v>2500</v>
      </c>
    </row>
    <row r="45" spans="1:23" ht="19.5" customHeight="1" outlineLevel="1" collapsed="1" x14ac:dyDescent="0.2">
      <c r="A45" s="10"/>
      <c r="B45" s="10" t="s">
        <v>108</v>
      </c>
      <c r="C45" s="11" t="s">
        <v>109</v>
      </c>
      <c r="D45" s="12">
        <v>600</v>
      </c>
      <c r="E45" s="12">
        <v>600</v>
      </c>
      <c r="F45" s="12">
        <v>600</v>
      </c>
      <c r="G45" s="12">
        <v>600</v>
      </c>
      <c r="H45" s="12">
        <v>600</v>
      </c>
      <c r="I45" s="12">
        <v>600</v>
      </c>
      <c r="J45" s="12">
        <v>600</v>
      </c>
      <c r="K45" s="12">
        <v>600</v>
      </c>
      <c r="L45" s="12">
        <v>600</v>
      </c>
      <c r="M45" s="12">
        <v>600</v>
      </c>
      <c r="N45" s="12">
        <v>600</v>
      </c>
      <c r="O45" s="12">
        <v>600</v>
      </c>
      <c r="P45" s="9">
        <v>7200</v>
      </c>
      <c r="Q45" s="30">
        <v>0.33333333333333337</v>
      </c>
      <c r="R45" s="30">
        <v>0.33333333333333337</v>
      </c>
      <c r="S45" s="30">
        <v>0.33333333333333337</v>
      </c>
      <c r="T45" s="30">
        <v>1</v>
      </c>
      <c r="U45" s="35">
        <v>2400.0000000000005</v>
      </c>
      <c r="V45" s="35">
        <v>2400.0000000000005</v>
      </c>
      <c r="W45" s="35">
        <v>2400.0000000000005</v>
      </c>
    </row>
    <row r="46" spans="1:23" s="42" customFormat="1" ht="19.5" customHeight="1" outlineLevel="1" collapsed="1" x14ac:dyDescent="0.2">
      <c r="A46" s="36"/>
      <c r="B46" s="36" t="s">
        <v>110</v>
      </c>
      <c r="C46" s="37" t="s">
        <v>111</v>
      </c>
      <c r="D46" s="25">
        <v>30000</v>
      </c>
      <c r="E46" s="25">
        <v>20000</v>
      </c>
      <c r="F46" s="25">
        <v>10000</v>
      </c>
      <c r="G46" s="25">
        <v>0</v>
      </c>
      <c r="H46" s="25">
        <v>-400000</v>
      </c>
      <c r="I46" s="25">
        <v>-50000</v>
      </c>
      <c r="J46" s="25">
        <v>0</v>
      </c>
      <c r="K46" s="25">
        <v>20000</v>
      </c>
      <c r="L46" s="25">
        <v>30000</v>
      </c>
      <c r="M46" s="25">
        <v>20000</v>
      </c>
      <c r="N46" s="38"/>
      <c r="O46" s="38"/>
      <c r="P46" s="39">
        <v>-320000</v>
      </c>
      <c r="Q46" s="40">
        <v>0.8</v>
      </c>
      <c r="R46" s="40">
        <v>0.2</v>
      </c>
      <c r="S46" s="40">
        <v>0</v>
      </c>
      <c r="T46" s="40">
        <v>1</v>
      </c>
      <c r="U46" s="41">
        <v>-256000</v>
      </c>
      <c r="V46" s="41">
        <v>-64000</v>
      </c>
      <c r="W46" s="41">
        <v>0</v>
      </c>
    </row>
    <row r="47" spans="1:23" s="42" customFormat="1" ht="19.5" customHeight="1" outlineLevel="1" collapsed="1" x14ac:dyDescent="0.2">
      <c r="A47" s="36"/>
      <c r="B47" s="36" t="s">
        <v>112</v>
      </c>
      <c r="C47" s="37" t="s">
        <v>113</v>
      </c>
      <c r="D47" s="25">
        <v>20000</v>
      </c>
      <c r="E47" s="25">
        <v>190000</v>
      </c>
      <c r="F47" s="25">
        <v>120000</v>
      </c>
      <c r="G47" s="25">
        <v>170000</v>
      </c>
      <c r="H47" s="25">
        <v>200000</v>
      </c>
      <c r="I47" s="25">
        <v>0</v>
      </c>
      <c r="J47" s="25">
        <v>0</v>
      </c>
      <c r="K47" s="25">
        <v>120000</v>
      </c>
      <c r="L47" s="25">
        <v>110000</v>
      </c>
      <c r="M47" s="25">
        <v>350000</v>
      </c>
      <c r="N47" s="38">
        <v>200000</v>
      </c>
      <c r="O47" s="38">
        <v>200000</v>
      </c>
      <c r="P47" s="39">
        <v>1680000</v>
      </c>
      <c r="Q47" s="40">
        <v>0.33333333333333337</v>
      </c>
      <c r="R47" s="40">
        <v>0.33333333333333337</v>
      </c>
      <c r="S47" s="40">
        <v>0.33333333333333337</v>
      </c>
      <c r="T47" s="40">
        <v>1</v>
      </c>
      <c r="U47" s="41">
        <v>560000.00000000012</v>
      </c>
      <c r="V47" s="41">
        <v>560000.00000000012</v>
      </c>
      <c r="W47" s="41">
        <v>560000.00000000012</v>
      </c>
    </row>
    <row r="48" spans="1:23" s="42" customFormat="1" ht="19.5" customHeight="1" outlineLevel="1" collapsed="1" x14ac:dyDescent="0.2">
      <c r="A48" s="36"/>
      <c r="B48" s="36" t="s">
        <v>114</v>
      </c>
      <c r="C48" s="37" t="s">
        <v>115</v>
      </c>
      <c r="D48" s="25">
        <v>190000</v>
      </c>
      <c r="E48" s="25">
        <v>220000</v>
      </c>
      <c r="F48" s="25">
        <v>65000</v>
      </c>
      <c r="G48" s="25">
        <v>20000</v>
      </c>
      <c r="H48" s="25">
        <v>35000</v>
      </c>
      <c r="I48" s="25">
        <v>65000</v>
      </c>
      <c r="J48" s="25">
        <v>0</v>
      </c>
      <c r="K48" s="25">
        <v>160000</v>
      </c>
      <c r="L48" s="25">
        <v>75000</v>
      </c>
      <c r="M48" s="25">
        <v>110000</v>
      </c>
      <c r="N48" s="38">
        <v>100000</v>
      </c>
      <c r="O48" s="38">
        <v>70000</v>
      </c>
      <c r="P48" s="39">
        <v>1110000</v>
      </c>
      <c r="Q48" s="40">
        <v>0.33333333333333337</v>
      </c>
      <c r="R48" s="40">
        <v>0.33333333333333337</v>
      </c>
      <c r="S48" s="40">
        <v>0.33333333333333337</v>
      </c>
      <c r="T48" s="40">
        <v>1</v>
      </c>
      <c r="U48" s="41">
        <v>370000.00000000006</v>
      </c>
      <c r="V48" s="41">
        <v>370000.00000000006</v>
      </c>
      <c r="W48" s="41">
        <v>370000.00000000006</v>
      </c>
    </row>
    <row r="49" spans="1:23" s="42" customFormat="1" ht="19.5" customHeight="1" outlineLevel="1" collapsed="1" x14ac:dyDescent="0.2">
      <c r="A49" s="36"/>
      <c r="B49" s="36" t="s">
        <v>116</v>
      </c>
      <c r="C49" s="37" t="s">
        <v>117</v>
      </c>
      <c r="D49" s="25">
        <v>50000</v>
      </c>
      <c r="E49" s="25">
        <v>70000</v>
      </c>
      <c r="F49" s="25">
        <v>60000</v>
      </c>
      <c r="G49" s="25">
        <v>60000</v>
      </c>
      <c r="H49" s="25">
        <v>20000</v>
      </c>
      <c r="I49" s="25">
        <v>0</v>
      </c>
      <c r="J49" s="25">
        <v>0</v>
      </c>
      <c r="K49" s="25">
        <v>0</v>
      </c>
      <c r="L49" s="25">
        <v>20000</v>
      </c>
      <c r="M49" s="25">
        <v>30000</v>
      </c>
      <c r="N49" s="38">
        <v>70000</v>
      </c>
      <c r="O49" s="38">
        <v>40000</v>
      </c>
      <c r="P49" s="39">
        <v>420000</v>
      </c>
      <c r="Q49" s="40">
        <v>0.33333333333333337</v>
      </c>
      <c r="R49" s="40">
        <v>0.33333333333333337</v>
      </c>
      <c r="S49" s="40">
        <v>0.33333333333333337</v>
      </c>
      <c r="T49" s="40">
        <v>1</v>
      </c>
      <c r="U49" s="41">
        <v>140000.00000000003</v>
      </c>
      <c r="V49" s="41">
        <v>140000.00000000003</v>
      </c>
      <c r="W49" s="41">
        <v>140000.00000000003</v>
      </c>
    </row>
    <row r="50" spans="1:23" s="42" customFormat="1" ht="19.5" customHeight="1" outlineLevel="1" collapsed="1" x14ac:dyDescent="0.2">
      <c r="A50" s="36"/>
      <c r="B50" s="36" t="s">
        <v>118</v>
      </c>
      <c r="C50" s="37" t="s">
        <v>119</v>
      </c>
      <c r="D50" s="25">
        <v>30000</v>
      </c>
      <c r="E50" s="25">
        <v>20000</v>
      </c>
      <c r="F50" s="25">
        <v>10000</v>
      </c>
      <c r="G50" s="25">
        <v>15000</v>
      </c>
      <c r="H50" s="25">
        <v>0</v>
      </c>
      <c r="I50" s="25">
        <v>0</v>
      </c>
      <c r="J50" s="25">
        <v>0</v>
      </c>
      <c r="K50" s="25">
        <v>0</v>
      </c>
      <c r="L50" s="25">
        <v>2000</v>
      </c>
      <c r="M50" s="25">
        <v>5000</v>
      </c>
      <c r="N50" s="38">
        <v>10000</v>
      </c>
      <c r="O50" s="38">
        <v>50000</v>
      </c>
      <c r="P50" s="39">
        <v>142000</v>
      </c>
      <c r="Q50" s="40">
        <v>0.33333333333333337</v>
      </c>
      <c r="R50" s="40">
        <v>0.33333333333333337</v>
      </c>
      <c r="S50" s="40">
        <v>0.33333333333333337</v>
      </c>
      <c r="T50" s="40">
        <v>1</v>
      </c>
      <c r="U50" s="41">
        <v>47333.333333333336</v>
      </c>
      <c r="V50" s="41">
        <v>47333.333333333336</v>
      </c>
      <c r="W50" s="41">
        <v>47333.333333333336</v>
      </c>
    </row>
    <row r="51" spans="1:23" ht="19.5" customHeight="1" outlineLevel="1" collapsed="1" x14ac:dyDescent="0.2">
      <c r="A51" s="10"/>
      <c r="B51" s="10" t="s">
        <v>120</v>
      </c>
      <c r="C51" s="11" t="s">
        <v>121</v>
      </c>
      <c r="D51" s="12">
        <v>2000</v>
      </c>
      <c r="E51" s="12">
        <v>0</v>
      </c>
      <c r="F51" s="12">
        <v>0</v>
      </c>
      <c r="G51" s="12">
        <v>2000</v>
      </c>
      <c r="H51" s="12">
        <v>0</v>
      </c>
      <c r="I51" s="12">
        <v>0</v>
      </c>
      <c r="J51" s="12">
        <v>0</v>
      </c>
      <c r="K51" s="12">
        <v>2000</v>
      </c>
      <c r="L51" s="12">
        <v>0</v>
      </c>
      <c r="M51" s="12">
        <v>0</v>
      </c>
      <c r="N51" s="22">
        <v>0</v>
      </c>
      <c r="O51" s="22">
        <v>0</v>
      </c>
      <c r="P51" s="9">
        <v>6000</v>
      </c>
      <c r="Q51" s="30">
        <v>0.6</v>
      </c>
      <c r="R51" s="30">
        <v>0.2</v>
      </c>
      <c r="S51" s="30">
        <v>0.2</v>
      </c>
      <c r="T51" s="30">
        <v>1</v>
      </c>
      <c r="U51" s="35">
        <v>3600</v>
      </c>
      <c r="V51" s="35">
        <v>1200</v>
      </c>
      <c r="W51" s="35">
        <v>1200</v>
      </c>
    </row>
    <row r="52" spans="1:23" ht="19.5" customHeight="1" outlineLevel="1" collapsed="1" x14ac:dyDescent="0.2">
      <c r="A52" s="10"/>
      <c r="B52" s="10" t="s">
        <v>122</v>
      </c>
      <c r="C52" s="11" t="s">
        <v>123</v>
      </c>
      <c r="D52" s="12">
        <v>33333.35</v>
      </c>
      <c r="E52" s="12">
        <v>33333.35</v>
      </c>
      <c r="F52" s="12">
        <v>33333.35</v>
      </c>
      <c r="G52" s="12">
        <v>33333.35</v>
      </c>
      <c r="H52" s="12">
        <v>33333.35</v>
      </c>
      <c r="I52" s="12">
        <v>33333.35</v>
      </c>
      <c r="J52" s="12">
        <v>33333.35</v>
      </c>
      <c r="K52" s="12">
        <v>33333.35</v>
      </c>
      <c r="L52" s="12">
        <v>33333.35</v>
      </c>
      <c r="M52" s="12">
        <v>33333.35</v>
      </c>
      <c r="N52" s="12">
        <v>33333.35</v>
      </c>
      <c r="O52" s="12">
        <v>33333.35</v>
      </c>
      <c r="P52" s="9">
        <v>400000.1999999999</v>
      </c>
      <c r="Q52" s="30">
        <v>0.5</v>
      </c>
      <c r="R52" s="30">
        <v>0.5</v>
      </c>
      <c r="S52" s="30"/>
      <c r="T52" s="30">
        <v>1</v>
      </c>
      <c r="U52" s="35">
        <v>200000.09999999995</v>
      </c>
      <c r="V52" s="35">
        <v>200000.09999999995</v>
      </c>
      <c r="W52" s="35">
        <v>0</v>
      </c>
    </row>
    <row r="53" spans="1:23" ht="19.5" customHeight="1" outlineLevel="1" collapsed="1" x14ac:dyDescent="0.2">
      <c r="A53" s="10"/>
      <c r="B53" s="10" t="s">
        <v>124</v>
      </c>
      <c r="C53" s="11" t="s">
        <v>125</v>
      </c>
      <c r="D53" s="12">
        <v>10000</v>
      </c>
      <c r="E53" s="12">
        <v>230000</v>
      </c>
      <c r="F53" s="12">
        <v>0</v>
      </c>
      <c r="G53" s="12">
        <v>0</v>
      </c>
      <c r="H53" s="12">
        <v>90000</v>
      </c>
      <c r="I53" s="12">
        <v>100000</v>
      </c>
      <c r="J53" s="12">
        <v>0</v>
      </c>
      <c r="K53" s="12">
        <v>5000</v>
      </c>
      <c r="L53" s="12">
        <v>50000</v>
      </c>
      <c r="M53" s="12">
        <v>30000</v>
      </c>
      <c r="N53" s="22">
        <v>0</v>
      </c>
      <c r="O53" s="22">
        <v>0</v>
      </c>
      <c r="P53" s="9">
        <v>515000</v>
      </c>
      <c r="Q53" s="30">
        <v>0</v>
      </c>
      <c r="R53" s="30">
        <v>0.5</v>
      </c>
      <c r="S53" s="30">
        <v>0.5</v>
      </c>
      <c r="T53" s="30">
        <v>1</v>
      </c>
      <c r="U53" s="35">
        <v>0</v>
      </c>
      <c r="V53" s="35">
        <v>257500</v>
      </c>
      <c r="W53" s="35">
        <v>257500</v>
      </c>
    </row>
    <row r="54" spans="1:23" ht="19.5" customHeight="1" outlineLevel="1" collapsed="1" x14ac:dyDescent="0.2">
      <c r="A54" s="10"/>
      <c r="B54" s="10" t="s">
        <v>126</v>
      </c>
      <c r="C54" s="11" t="s">
        <v>127</v>
      </c>
      <c r="D54" s="12">
        <v>25000</v>
      </c>
      <c r="E54" s="12">
        <v>10000</v>
      </c>
      <c r="F54" s="12">
        <v>10000</v>
      </c>
      <c r="G54" s="12">
        <v>10000</v>
      </c>
      <c r="H54" s="12">
        <v>0</v>
      </c>
      <c r="I54" s="12">
        <v>0</v>
      </c>
      <c r="J54" s="12">
        <v>0</v>
      </c>
      <c r="K54" s="12">
        <v>0</v>
      </c>
      <c r="L54" s="12">
        <v>20000</v>
      </c>
      <c r="M54" s="12">
        <v>10000</v>
      </c>
      <c r="N54" s="22">
        <v>10000</v>
      </c>
      <c r="O54" s="22">
        <v>10000</v>
      </c>
      <c r="P54" s="9">
        <v>105000</v>
      </c>
      <c r="Q54" s="30">
        <v>0</v>
      </c>
      <c r="R54" s="30">
        <v>0.5</v>
      </c>
      <c r="S54" s="30">
        <v>0.5</v>
      </c>
      <c r="T54" s="30">
        <v>1</v>
      </c>
      <c r="U54" s="35">
        <v>0</v>
      </c>
      <c r="V54" s="35">
        <v>52500</v>
      </c>
      <c r="W54" s="35">
        <v>52500</v>
      </c>
    </row>
    <row r="55" spans="1:23" ht="19.5" customHeight="1" outlineLevel="1" x14ac:dyDescent="0.2">
      <c r="A55" s="10"/>
      <c r="B55" s="10" t="s">
        <v>128</v>
      </c>
      <c r="C55" s="11" t="s">
        <v>129</v>
      </c>
      <c r="D55" s="12">
        <v>600</v>
      </c>
      <c r="E55" s="12">
        <v>600</v>
      </c>
      <c r="F55" s="12">
        <v>600</v>
      </c>
      <c r="G55" s="12">
        <v>600</v>
      </c>
      <c r="H55" s="12">
        <v>600</v>
      </c>
      <c r="I55" s="12">
        <v>600</v>
      </c>
      <c r="J55" s="12">
        <v>600</v>
      </c>
      <c r="K55" s="12">
        <v>600</v>
      </c>
      <c r="L55" s="12">
        <v>600</v>
      </c>
      <c r="M55" s="12">
        <v>600</v>
      </c>
      <c r="N55" s="12">
        <v>600</v>
      </c>
      <c r="O55" s="12">
        <v>600</v>
      </c>
      <c r="P55" s="9">
        <v>7200</v>
      </c>
      <c r="Q55" s="30">
        <v>0.33333333333333337</v>
      </c>
      <c r="R55" s="30">
        <v>0.33333333333333337</v>
      </c>
      <c r="S55" s="30">
        <v>0.33333333333333337</v>
      </c>
      <c r="T55" s="30">
        <v>1</v>
      </c>
      <c r="U55" s="35">
        <v>2400.0000000000005</v>
      </c>
      <c r="V55" s="35">
        <v>2400.0000000000005</v>
      </c>
      <c r="W55" s="35">
        <v>2400.0000000000005</v>
      </c>
    </row>
    <row r="56" spans="1:23" s="18" customFormat="1" ht="19.5" customHeight="1" x14ac:dyDescent="0.2">
      <c r="A56" s="10"/>
      <c r="B56" s="18">
        <v>8</v>
      </c>
      <c r="C56" s="13" t="s">
        <v>130</v>
      </c>
      <c r="D56" s="14">
        <v>817133.35</v>
      </c>
      <c r="E56" s="14">
        <v>939733.35</v>
      </c>
      <c r="F56" s="14">
        <v>832433.35</v>
      </c>
      <c r="G56" s="14">
        <v>414133.35</v>
      </c>
      <c r="H56" s="14">
        <v>68133.350000000006</v>
      </c>
      <c r="I56" s="14">
        <v>188133.35</v>
      </c>
      <c r="J56" s="14">
        <v>50633.35</v>
      </c>
      <c r="K56" s="14">
        <v>405133.35</v>
      </c>
      <c r="L56" s="14">
        <v>576133.35</v>
      </c>
      <c r="M56" s="14">
        <v>1281733.3500000001</v>
      </c>
      <c r="N56" s="23">
        <v>620133.35</v>
      </c>
      <c r="O56" s="23">
        <v>515733.35</v>
      </c>
      <c r="P56" s="14">
        <v>6709200.1999999993</v>
      </c>
      <c r="Q56" s="27"/>
      <c r="R56" s="27"/>
      <c r="S56" s="27"/>
      <c r="T56" s="30"/>
      <c r="U56" s="23">
        <v>2176093.4333333336</v>
      </c>
      <c r="V56" s="23">
        <v>2353103.4333333336</v>
      </c>
      <c r="W56" s="23">
        <v>2180003.3333333335</v>
      </c>
    </row>
    <row r="57" spans="1:23" ht="14.25" x14ac:dyDescent="0.2">
      <c r="P57" s="9"/>
      <c r="Q57" s="30"/>
      <c r="R57" s="30"/>
      <c r="S57" s="30"/>
      <c r="T57" s="30"/>
      <c r="U57" s="35"/>
      <c r="V57" s="35"/>
      <c r="W57" s="35"/>
    </row>
    <row r="58" spans="1:23" s="18" customFormat="1" ht="15.75" x14ac:dyDescent="0.25">
      <c r="B58" s="18">
        <v>9</v>
      </c>
      <c r="C58" s="15" t="s">
        <v>15</v>
      </c>
      <c r="D58" s="16">
        <v>101866.65000000002</v>
      </c>
      <c r="E58" s="16">
        <v>-476733.35</v>
      </c>
      <c r="F58" s="16">
        <v>113566.65000000002</v>
      </c>
      <c r="G58" s="16">
        <v>132866.65000000002</v>
      </c>
      <c r="H58" s="16">
        <v>193866.65</v>
      </c>
      <c r="I58" s="16">
        <v>-115133.35</v>
      </c>
      <c r="J58" s="16">
        <v>-15633.349999999999</v>
      </c>
      <c r="K58" s="16">
        <v>114866.65000000002</v>
      </c>
      <c r="L58" s="16">
        <v>866.65000000002328</v>
      </c>
      <c r="M58" s="16">
        <v>10266.649999999907</v>
      </c>
      <c r="N58" s="24">
        <v>319866.65000000002</v>
      </c>
      <c r="O58" s="24">
        <v>-273733.34999999998</v>
      </c>
      <c r="P58" s="14">
        <v>106799.8000000001</v>
      </c>
      <c r="Q58" s="27"/>
      <c r="R58" s="27"/>
      <c r="S58" s="27"/>
      <c r="T58" s="27"/>
      <c r="U58" s="24">
        <v>-292393.43333333335</v>
      </c>
      <c r="V58" s="24">
        <v>89796.566666666418</v>
      </c>
      <c r="W58" s="24">
        <v>309396.66666666651</v>
      </c>
    </row>
  </sheetData>
  <pageMargins left="0.7" right="0.7" top="0.75" bottom="0.75" header="0.3" footer="0.3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GrafData</vt:lpstr>
      <vt:lpstr>Fordeling kategorier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cnSvcHeartbeatDwhPWS</dc:creator>
  <cp:lastModifiedBy>Sørensen Øyvind</cp:lastModifiedBy>
  <dcterms:created xsi:type="dcterms:W3CDTF">2023-11-10T12:16:40Z</dcterms:created>
  <dcterms:modified xsi:type="dcterms:W3CDTF">2024-04-10T21:43:56Z</dcterms:modified>
</cp:coreProperties>
</file>