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 Hvidsten\Documents\Regnskap\"/>
    </mc:Choice>
  </mc:AlternateContent>
  <xr:revisionPtr revIDLastSave="0" documentId="13_ncr:1_{52A550D5-09ED-4ECB-A1CD-9563B92404EC}" xr6:coauthVersionLast="45" xr6:coauthVersionMax="45" xr10:uidLastSave="{00000000-0000-0000-0000-000000000000}"/>
  <bookViews>
    <workbookView xWindow="780" yWindow="780" windowWidth="22260" windowHeight="12180" xr2:uid="{3EF9CE96-3223-4826-B3B5-0DCFCD06C0B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8" i="1" l="1"/>
  <c r="C97" i="1" l="1"/>
  <c r="C96" i="1"/>
  <c r="J95" i="1"/>
  <c r="C95" i="1"/>
  <c r="C91" i="1"/>
  <c r="C90" i="1"/>
  <c r="C92" i="1" s="1"/>
  <c r="C81" i="1"/>
  <c r="C85" i="1" s="1"/>
  <c r="J75" i="1"/>
  <c r="J79" i="1" s="1"/>
  <c r="C73" i="1"/>
  <c r="C76" i="1" s="1"/>
  <c r="H63" i="1"/>
  <c r="D61" i="1"/>
  <c r="D63" i="1" s="1"/>
  <c r="J55" i="1"/>
  <c r="F55" i="1"/>
  <c r="H32" i="1"/>
  <c r="D32" i="1"/>
  <c r="H26" i="1"/>
  <c r="D26" i="1"/>
  <c r="R24" i="1"/>
  <c r="P24" i="1"/>
  <c r="J21" i="1"/>
  <c r="J57" i="1" s="1"/>
  <c r="H21" i="1"/>
  <c r="F21" i="1"/>
  <c r="D21" i="1"/>
  <c r="R6" i="1"/>
  <c r="R15" i="1" s="1"/>
  <c r="P6" i="1"/>
  <c r="P15" i="1" s="1"/>
  <c r="C98" i="1" l="1"/>
  <c r="F57" i="1"/>
  <c r="D55" i="1"/>
  <c r="D65" i="1" s="1"/>
  <c r="H55" i="1"/>
  <c r="H65" i="1" s="1"/>
  <c r="D67" i="1" l="1"/>
  <c r="H67" i="1"/>
  <c r="D57" i="1"/>
  <c r="H57" i="1"/>
  <c r="R20" i="1" l="1"/>
  <c r="R21" i="1" s="1"/>
  <c r="P19" i="1" l="1"/>
  <c r="P21" i="1" s="1"/>
  <c r="P26" i="1" s="1"/>
  <c r="R26" i="1"/>
</calcChain>
</file>

<file path=xl/sharedStrings.xml><?xml version="1.0" encoding="utf-8"?>
<sst xmlns="http://schemas.openxmlformats.org/spreadsheetml/2006/main" count="161" uniqueCount="143">
  <si>
    <t>ROMSÅS IDRETTSLAG HÅNDBALLGRUPPA 2019</t>
  </si>
  <si>
    <t>BALANSE PR. 31.12.2019</t>
  </si>
  <si>
    <t>Regnskap</t>
  </si>
  <si>
    <t>Budsjett</t>
  </si>
  <si>
    <t>EIENDELER</t>
  </si>
  <si>
    <t>Noter</t>
  </si>
  <si>
    <t>DRIFTSREGNSKAP</t>
  </si>
  <si>
    <t>Note</t>
  </si>
  <si>
    <t>Varelager kiosk</t>
  </si>
  <si>
    <t>DRIFTSINNTEKTER</t>
  </si>
  <si>
    <t>Varelager utstyr/Materiell</t>
  </si>
  <si>
    <t>Salg av materiell</t>
  </si>
  <si>
    <t>Fordringer</t>
  </si>
  <si>
    <t>Sponsorinntekter</t>
  </si>
  <si>
    <t>Fordring hovedlaget (Grasrot/Hodestøtte)</t>
  </si>
  <si>
    <t>Stevneinntekter</t>
  </si>
  <si>
    <t>Fordring hallen</t>
  </si>
  <si>
    <t>Inngangspenger - stevner</t>
  </si>
  <si>
    <t>Kontantkasse</t>
  </si>
  <si>
    <t>LAM</t>
  </si>
  <si>
    <t>Kasse kiosk</t>
  </si>
  <si>
    <t>Hodestøtte</t>
  </si>
  <si>
    <t>Spb1, 14020 Ekstra</t>
  </si>
  <si>
    <t xml:space="preserve">Momsrefusjon </t>
  </si>
  <si>
    <t>Spb1, 14012 Lagene</t>
  </si>
  <si>
    <t>Grasrotmidler</t>
  </si>
  <si>
    <t>Spb1, 23903 Høyrente</t>
  </si>
  <si>
    <t>Bingopenger</t>
  </si>
  <si>
    <t>Spb1, 14004 Drift</t>
  </si>
  <si>
    <t>Dugnad</t>
  </si>
  <si>
    <t>SUM EIENDELER</t>
  </si>
  <si>
    <t>Vakthold i Romsåshallen</t>
  </si>
  <si>
    <t>Aktivitetsavgift</t>
  </si>
  <si>
    <t xml:space="preserve">EGENKAPITAL OG GJELD </t>
  </si>
  <si>
    <t>Egenadel stevner SR</t>
  </si>
  <si>
    <t>EGENKAPITAL</t>
  </si>
  <si>
    <t>Egenadel stevner JR</t>
  </si>
  <si>
    <t>Fremført resultat</t>
  </si>
  <si>
    <t>Div. inntekter</t>
  </si>
  <si>
    <t>Årsresultat</t>
  </si>
  <si>
    <t>SUM DRIFTSINNTEKTER</t>
  </si>
  <si>
    <t>SUM FRI EGENKAPITAL</t>
  </si>
  <si>
    <t>DRIFTSKOSTNADER</t>
  </si>
  <si>
    <t>Gjeld</t>
  </si>
  <si>
    <t>Stevnekostnader egne arr.</t>
  </si>
  <si>
    <t>SUM KORTSIKTIG GJELD</t>
  </si>
  <si>
    <t xml:space="preserve">Utstyr kiosk </t>
  </si>
  <si>
    <t>Dommerkostnader</t>
  </si>
  <si>
    <t>SUM TOTALKAPITAL</t>
  </si>
  <si>
    <t>Sekretariat/Vakthold hallen</t>
  </si>
  <si>
    <t>Hall-leie</t>
  </si>
  <si>
    <t>Oslo, 24.02.2020</t>
  </si>
  <si>
    <t xml:space="preserve">Utstyr hall </t>
  </si>
  <si>
    <t>Vedlikehold, drift data</t>
  </si>
  <si>
    <t xml:space="preserve"> </t>
  </si>
  <si>
    <t xml:space="preserve">Kjøp datautstyr </t>
  </si>
  <si>
    <t>Mamut/Lindorff/iZettle/Vipps</t>
  </si>
  <si>
    <t>_______________________</t>
  </si>
  <si>
    <t>Styremøte kostnader</t>
  </si>
  <si>
    <t>Sissel Smeby /s</t>
  </si>
  <si>
    <t>Tore Kristiansen /s</t>
  </si>
  <si>
    <t>Gro Hvidsten /s</t>
  </si>
  <si>
    <t>Adm. kostnader</t>
  </si>
  <si>
    <t>kontroller</t>
  </si>
  <si>
    <t>leder</t>
  </si>
  <si>
    <t>kasserer</t>
  </si>
  <si>
    <t>Møter/kurs</t>
  </si>
  <si>
    <t>Lotteri, gaver, etc.</t>
  </si>
  <si>
    <t>Annonser/Reklame</t>
  </si>
  <si>
    <t>Trening, instruksjon</t>
  </si>
  <si>
    <t>Materiell for salg</t>
  </si>
  <si>
    <t>Jarle Hansen /s</t>
  </si>
  <si>
    <t xml:space="preserve">Dijana SkrbicKristiansen /s </t>
  </si>
  <si>
    <t>Tom Iversen /s</t>
  </si>
  <si>
    <t>Gaver/Blomster etc.</t>
  </si>
  <si>
    <t>nestleder</t>
  </si>
  <si>
    <t>Sekretær</t>
  </si>
  <si>
    <t>Styremedlem</t>
  </si>
  <si>
    <t>Særforbund / krets (serien)</t>
  </si>
  <si>
    <t>Utbetaling J13, 2006 fra dugnad</t>
  </si>
  <si>
    <t>Bøter/Gebyrer</t>
  </si>
  <si>
    <t>Idrettsutstyr, rekvisita</t>
  </si>
  <si>
    <t>Draktkjøp</t>
  </si>
  <si>
    <t>Roy Moen /s</t>
  </si>
  <si>
    <t>Elene M. Håkonsen-Løkken /s</t>
  </si>
  <si>
    <t>Kai O. Torgvær /s</t>
  </si>
  <si>
    <t>Lege / medisinsk utstyr</t>
  </si>
  <si>
    <t>Overganger</t>
  </si>
  <si>
    <t>Idrettsfaglig utdanning, kurs</t>
  </si>
  <si>
    <t>Deltagelse andre stevner SR</t>
  </si>
  <si>
    <t>Deltakelse andre stevner JR</t>
  </si>
  <si>
    <t>Sos. kostnader</t>
  </si>
  <si>
    <t>Tap på fordringer</t>
  </si>
  <si>
    <t>-</t>
  </si>
  <si>
    <t xml:space="preserve">Tap på aktivitetsavgift </t>
  </si>
  <si>
    <t>Div. kostnader</t>
  </si>
  <si>
    <t>SUM DRIFTSKOSTNADER</t>
  </si>
  <si>
    <t>DRIFTSRESULTAT</t>
  </si>
  <si>
    <t>Renteinntekter, bank</t>
  </si>
  <si>
    <t>Renteinntekter</t>
  </si>
  <si>
    <t>Gebyr, ocr etc</t>
  </si>
  <si>
    <t>SUM FINANSKOSTNADER</t>
  </si>
  <si>
    <t>SUM TOTALKOSTNADER</t>
  </si>
  <si>
    <t>ÅRSRESULTAT</t>
  </si>
  <si>
    <t>Noter til regnskapet 2019</t>
  </si>
  <si>
    <t>Note 1, Dugnad (3630)</t>
  </si>
  <si>
    <t>Note 5, Kundefordringer (1510)</t>
  </si>
  <si>
    <t>Spond J13, 2006</t>
  </si>
  <si>
    <t>Akt.avg. 2017/2018 1 stk</t>
  </si>
  <si>
    <t>Dugnad J13, 2006</t>
  </si>
  <si>
    <t>Akt.avg. 2018/2019 1 stk</t>
  </si>
  <si>
    <t>Dugnad Damer</t>
  </si>
  <si>
    <t>Akt.avg, 2019/2020  11 stk</t>
  </si>
  <si>
    <t>VeteranNM 2018 1 stk</t>
  </si>
  <si>
    <t>Fotballgruppa (Spb1)</t>
  </si>
  <si>
    <t>iZettle (kiosksalg)</t>
  </si>
  <si>
    <t>Note 2, Div. inntekter (3990)</t>
  </si>
  <si>
    <t>Tilb.bet deler avt trenerhonorar</t>
  </si>
  <si>
    <t>Tilskudd fra bydel for div utlegg (stengt hall)</t>
  </si>
  <si>
    <t>Årvoll håndball</t>
  </si>
  <si>
    <t>Note 6, Lagene (1934)</t>
  </si>
  <si>
    <t>Furuset håndball</t>
  </si>
  <si>
    <t>Herrer</t>
  </si>
  <si>
    <t>Utbytte Spb1 2019</t>
  </si>
  <si>
    <t>Damer</t>
  </si>
  <si>
    <t>J16 (nedlagt)</t>
  </si>
  <si>
    <t>J13, 2006</t>
  </si>
  <si>
    <t>Note 3, Adm.kostnader (6810)</t>
  </si>
  <si>
    <t>renter</t>
  </si>
  <si>
    <t>Postboksleie</t>
  </si>
  <si>
    <t>Permer, blekk, kontorrekv. GH</t>
  </si>
  <si>
    <t>Permer, Papir, Toner TK</t>
  </si>
  <si>
    <t>Note 7, Gjeld (2410)</t>
  </si>
  <si>
    <t>Styregodtgj. + avslutning</t>
  </si>
  <si>
    <t>NHF, halleie kamper høst</t>
  </si>
  <si>
    <t>Learn handball 2020</t>
  </si>
  <si>
    <t>Tilskudd barn og ung (ullmaxfondet)</t>
  </si>
  <si>
    <t>Note 4, Bøter, Gebyrer (7710)</t>
  </si>
  <si>
    <t xml:space="preserve">Tilskudd barn og ung </t>
  </si>
  <si>
    <t>Gebyr W.O  x 3</t>
  </si>
  <si>
    <t>Gebyr omberamming x 3</t>
  </si>
  <si>
    <t>Trukket lag x 6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</si>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</sst>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i/>
      <sz val="12"/>
      <name val="Arial"/>
      <family val="2"/>
    </font>
    <font>
      <b/>
      <u/>
      <sz val="11"/>
      <name val="Arial"/>
      <family val="2"/>
    </font>
    <font>
      <b/>
      <sz val="10"/>
      <name val="Arial"/>
      <family val="2"/>
    </font>
    <font>
      <b/>
      <u/>
      <sz val="8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b/>
      <i/>
      <u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4">
    <xf numFmtId="0" fontId="0" fillId="0" borderId="0" xfId="0"/>
    <xf numFmtId="0" fontId="3" fillId="0" borderId="0" xfId="2" applyFont="1"/>
    <xf numFmtId="43" fontId="3" fillId="0" borderId="0" xfId="1" applyFont="1"/>
    <xf numFmtId="0" fontId="6" fillId="0" borderId="0" xfId="2" applyFont="1"/>
    <xf numFmtId="0" fontId="7" fillId="0" borderId="0" xfId="2" applyFont="1"/>
    <xf numFmtId="164" fontId="3" fillId="0" borderId="0" xfId="1" applyNumberFormat="1" applyFont="1" applyAlignment="1">
      <alignment horizontal="left"/>
    </xf>
    <xf numFmtId="0" fontId="2" fillId="0" borderId="0" xfId="2"/>
    <xf numFmtId="164" fontId="1" fillId="0" borderId="0" xfId="1" applyNumberFormat="1"/>
    <xf numFmtId="165" fontId="3" fillId="0" borderId="0" xfId="1" applyNumberFormat="1" applyFont="1" applyAlignment="1">
      <alignment horizontal="left"/>
    </xf>
    <xf numFmtId="165" fontId="4" fillId="0" borderId="0" xfId="1" applyNumberFormat="1" applyFont="1" applyAlignment="1">
      <alignment horizontal="left"/>
    </xf>
    <xf numFmtId="165" fontId="5" fillId="0" borderId="0" xfId="1" applyNumberFormat="1" applyFont="1" applyAlignment="1">
      <alignment horizontal="left"/>
    </xf>
    <xf numFmtId="164" fontId="7" fillId="0" borderId="0" xfId="1" applyNumberFormat="1" applyFont="1" applyAlignment="1">
      <alignment horizontal="left"/>
    </xf>
    <xf numFmtId="0" fontId="8" fillId="0" borderId="0" xfId="2" applyFont="1" applyAlignment="1">
      <alignment horizontal="center"/>
    </xf>
    <xf numFmtId="164" fontId="9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10" fillId="0" borderId="0" xfId="2" applyFont="1" applyAlignment="1">
      <alignment horizontal="center"/>
    </xf>
    <xf numFmtId="0" fontId="11" fillId="0" borderId="0" xfId="2" applyFont="1"/>
    <xf numFmtId="0" fontId="12" fillId="0" borderId="0" xfId="2" applyFont="1"/>
    <xf numFmtId="0" fontId="7" fillId="0" borderId="0" xfId="1" applyNumberFormat="1" applyFont="1" applyAlignment="1">
      <alignment horizontal="center"/>
    </xf>
    <xf numFmtId="164" fontId="1" fillId="0" borderId="0" xfId="1" applyNumberFormat="1" applyAlignment="1">
      <alignment horizontal="right"/>
    </xf>
    <xf numFmtId="0" fontId="12" fillId="0" borderId="0" xfId="2" applyFont="1" applyAlignment="1">
      <alignment horizontal="center"/>
    </xf>
    <xf numFmtId="0" fontId="2" fillId="0" borderId="0" xfId="2" applyAlignment="1">
      <alignment vertical="center"/>
    </xf>
    <xf numFmtId="164" fontId="13" fillId="0" borderId="0" xfId="1" applyNumberFormat="1" applyFont="1" applyAlignment="1">
      <alignment horizontal="right"/>
    </xf>
    <xf numFmtId="164" fontId="13" fillId="0" borderId="0" xfId="1" applyNumberFormat="1" applyFont="1" applyAlignment="1">
      <alignment horizontal="center"/>
    </xf>
    <xf numFmtId="164" fontId="1" fillId="0" borderId="0" xfId="1" applyNumberFormat="1" applyAlignment="1">
      <alignment horizontal="center"/>
    </xf>
    <xf numFmtId="164" fontId="14" fillId="0" borderId="0" xfId="1" applyNumberFormat="1" applyFont="1" applyAlignment="1">
      <alignment horizontal="center"/>
    </xf>
    <xf numFmtId="164" fontId="15" fillId="0" borderId="0" xfId="1" applyNumberFormat="1" applyFont="1" applyAlignment="1">
      <alignment horizontal="center"/>
    </xf>
    <xf numFmtId="164" fontId="1" fillId="0" borderId="1" xfId="1" applyNumberFormat="1" applyBorder="1" applyAlignment="1">
      <alignment horizontal="right"/>
    </xf>
    <xf numFmtId="164" fontId="1" fillId="0" borderId="1" xfId="1" applyNumberFormat="1" applyBorder="1"/>
    <xf numFmtId="164" fontId="7" fillId="0" borderId="2" xfId="1" applyNumberFormat="1" applyFont="1" applyBorder="1" applyAlignment="1">
      <alignment horizontal="center"/>
    </xf>
    <xf numFmtId="164" fontId="7" fillId="0" borderId="3" xfId="1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right"/>
    </xf>
    <xf numFmtId="164" fontId="7" fillId="0" borderId="4" xfId="1" applyNumberFormat="1" applyFont="1" applyBorder="1" applyAlignment="1">
      <alignment horizontal="center"/>
    </xf>
    <xf numFmtId="164" fontId="7" fillId="0" borderId="1" xfId="1" applyNumberFormat="1" applyFont="1" applyBorder="1" applyAlignment="1">
      <alignment horizontal="right"/>
    </xf>
    <xf numFmtId="164" fontId="10" fillId="0" borderId="0" xfId="1" applyNumberFormat="1" applyFont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164" fontId="7" fillId="0" borderId="3" xfId="1" applyNumberFormat="1" applyFont="1" applyBorder="1" applyAlignment="1">
      <alignment horizontal="center"/>
    </xf>
    <xf numFmtId="0" fontId="12" fillId="0" borderId="0" xfId="2" applyFont="1" applyAlignment="1">
      <alignment horizontal="left"/>
    </xf>
    <xf numFmtId="164" fontId="4" fillId="0" borderId="0" xfId="1" applyNumberFormat="1" applyFont="1" applyAlignment="1">
      <alignment horizontal="center"/>
    </xf>
    <xf numFmtId="164" fontId="12" fillId="0" borderId="0" xfId="1" applyNumberFormat="1" applyFont="1"/>
    <xf numFmtId="49" fontId="2" fillId="0" borderId="0" xfId="2" applyNumberFormat="1" applyAlignment="1">
      <alignment horizontal="left"/>
    </xf>
    <xf numFmtId="0" fontId="2" fillId="0" borderId="0" xfId="2" applyAlignment="1">
      <alignment horizontal="left"/>
    </xf>
    <xf numFmtId="164" fontId="13" fillId="0" borderId="3" xfId="1" applyNumberFormat="1" applyFont="1" applyBorder="1" applyAlignment="1">
      <alignment horizontal="right"/>
    </xf>
    <xf numFmtId="164" fontId="13" fillId="0" borderId="1" xfId="1" applyNumberFormat="1" applyFont="1" applyBorder="1" applyAlignment="1">
      <alignment horizontal="center"/>
    </xf>
    <xf numFmtId="164" fontId="10" fillId="0" borderId="5" xfId="1" applyNumberFormat="1" applyFont="1" applyBorder="1" applyAlignment="1">
      <alignment horizontal="center"/>
    </xf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164" fontId="7" fillId="0" borderId="0" xfId="2" applyNumberFormat="1" applyFont="1" applyAlignment="1">
      <alignment horizontal="right"/>
    </xf>
    <xf numFmtId="164" fontId="2" fillId="0" borderId="0" xfId="2" applyNumberFormat="1"/>
    <xf numFmtId="164" fontId="1" fillId="0" borderId="0" xfId="1" applyNumberFormat="1" applyBorder="1" applyAlignment="1">
      <alignment horizontal="right"/>
    </xf>
    <xf numFmtId="164" fontId="7" fillId="0" borderId="0" xfId="1" applyNumberFormat="1" applyFont="1" applyBorder="1" applyAlignment="1">
      <alignment horizontal="right"/>
    </xf>
    <xf numFmtId="0" fontId="4" fillId="0" borderId="0" xfId="2" applyFont="1" applyAlignment="1">
      <alignment horizontal="left"/>
    </xf>
    <xf numFmtId="3" fontId="12" fillId="0" borderId="0" xfId="2" applyNumberFormat="1" applyFont="1" applyAlignment="1">
      <alignment horizontal="right"/>
    </xf>
    <xf numFmtId="164" fontId="16" fillId="0" borderId="0" xfId="1" applyNumberFormat="1" applyFont="1" applyAlignment="1">
      <alignment horizontal="center"/>
    </xf>
    <xf numFmtId="0" fontId="8" fillId="0" borderId="0" xfId="2" applyFont="1"/>
    <xf numFmtId="0" fontId="13" fillId="0" borderId="0" xfId="2" applyFont="1" applyAlignment="1">
      <alignment horizontal="center"/>
    </xf>
    <xf numFmtId="3" fontId="12" fillId="0" borderId="0" xfId="1" applyNumberFormat="1" applyFont="1" applyAlignment="1">
      <alignment horizontal="right"/>
    </xf>
    <xf numFmtId="164" fontId="17" fillId="0" borderId="0" xfId="1" applyNumberFormat="1" applyFont="1" applyAlignment="1">
      <alignment horizontal="center"/>
    </xf>
    <xf numFmtId="164" fontId="18" fillId="0" borderId="0" xfId="1" applyNumberFormat="1" applyFont="1" applyAlignment="1">
      <alignment horizontal="center"/>
    </xf>
    <xf numFmtId="3" fontId="4" fillId="0" borderId="5" xfId="2" applyNumberFormat="1" applyFont="1" applyBorder="1" applyAlignment="1">
      <alignment horizontal="right"/>
    </xf>
    <xf numFmtId="3" fontId="4" fillId="0" borderId="0" xfId="2" applyNumberFormat="1" applyFont="1" applyAlignment="1">
      <alignment horizontal="right"/>
    </xf>
    <xf numFmtId="3" fontId="4" fillId="0" borderId="5" xfId="1" applyNumberFormat="1" applyFont="1" applyBorder="1" applyAlignment="1">
      <alignment horizontal="right"/>
    </xf>
    <xf numFmtId="0" fontId="18" fillId="0" borderId="0" xfId="2" applyFont="1" applyAlignment="1">
      <alignment horizontal="right"/>
    </xf>
    <xf numFmtId="3" fontId="10" fillId="0" borderId="0" xfId="2" applyNumberFormat="1" applyFont="1" applyAlignment="1">
      <alignment horizontal="center"/>
    </xf>
    <xf numFmtId="3" fontId="4" fillId="0" borderId="0" xfId="1" applyNumberFormat="1" applyFont="1" applyBorder="1" applyAlignment="1">
      <alignment horizontal="right"/>
    </xf>
    <xf numFmtId="0" fontId="17" fillId="0" borderId="0" xfId="2" applyFont="1" applyAlignment="1">
      <alignment horizontal="left"/>
    </xf>
    <xf numFmtId="0" fontId="13" fillId="0" borderId="0" xfId="2" applyFont="1"/>
    <xf numFmtId="0" fontId="3" fillId="0" borderId="0" xfId="2" applyFont="1" applyAlignment="1"/>
    <xf numFmtId="0" fontId="0" fillId="0" borderId="0" xfId="0" applyAlignment="1"/>
  </cellXfs>
  <cellStyles count="3">
    <cellStyle name="Komma" xfId="1" builtinId="3"/>
    <cellStyle name="Normal" xfId="0" builtinId="0"/>
    <cellStyle name="Normal 2 2" xfId="2" xr:uid="{1736BFFA-7396-4AD5-A7B5-213F519ED3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9FED-A75A-4133-AC34-FF75E6BAB2D5}">
  <dimension ref="A1:IG161"/>
  <sheetViews>
    <sheetView tabSelected="1" workbookViewId="0">
      <selection sqref="A1:J1"/>
    </sheetView>
  </sheetViews>
  <sheetFormatPr baseColWidth="10" defaultColWidth="11.44140625" defaultRowHeight="14.4" x14ac:dyDescent="0.3"/>
  <cols>
    <col min="1" max="1" width="5.44140625" style="6" customWidth="1"/>
    <col min="2" max="2" width="24.88671875" style="6" customWidth="1"/>
    <col min="3" max="3" width="5.109375" style="15" customWidth="1"/>
    <col min="4" max="4" width="9.6640625" style="18" customWidth="1"/>
    <col min="5" max="5" width="3.77734375" style="15" customWidth="1"/>
    <col min="6" max="6" width="9.6640625" style="18" customWidth="1"/>
    <col min="7" max="7" width="3.77734375" style="15" customWidth="1"/>
    <col min="8" max="8" width="11.5546875" style="17" customWidth="1"/>
    <col min="9" max="9" width="3.77734375" style="15" customWidth="1"/>
    <col min="10" max="10" width="9.6640625" style="18" customWidth="1"/>
    <col min="11" max="11" width="2.88671875" style="15" customWidth="1"/>
    <col min="12" max="12" width="2.109375" style="17" customWidth="1"/>
    <col min="13" max="13" width="6" style="6" customWidth="1"/>
    <col min="14" max="14" width="21.5546875" style="6" customWidth="1"/>
    <col min="15" max="15" width="4.44140625" style="6" customWidth="1"/>
    <col min="16" max="16" width="11.44140625" style="7"/>
    <col min="17" max="17" width="3.77734375" style="6" customWidth="1"/>
    <col min="18" max="18" width="11.44140625" style="6"/>
    <col min="19" max="19" width="3.88671875" style="6" customWidth="1"/>
    <col min="20" max="256" width="11.44140625" style="6"/>
    <col min="257" max="257" width="5.44140625" style="6" customWidth="1"/>
    <col min="258" max="258" width="24.88671875" style="6" customWidth="1"/>
    <col min="259" max="259" width="5.88671875" style="6" customWidth="1"/>
    <col min="260" max="260" width="9.6640625" style="6" customWidth="1"/>
    <col min="261" max="261" width="5.88671875" style="6" customWidth="1"/>
    <col min="262" max="262" width="9.6640625" style="6" customWidth="1"/>
    <col min="263" max="263" width="5.88671875" style="6" customWidth="1"/>
    <col min="264" max="264" width="11.5546875" style="6" customWidth="1"/>
    <col min="265" max="265" width="4.5546875" style="6" customWidth="1"/>
    <col min="266" max="266" width="9.6640625" style="6" customWidth="1"/>
    <col min="267" max="267" width="5.33203125" style="6" customWidth="1"/>
    <col min="268" max="268" width="4.5546875" style="6" customWidth="1"/>
    <col min="269" max="269" width="6" style="6" customWidth="1"/>
    <col min="270" max="270" width="22.33203125" style="6" customWidth="1"/>
    <col min="271" max="271" width="4.88671875" style="6" customWidth="1"/>
    <col min="272" max="272" width="11.44140625" style="6"/>
    <col min="273" max="273" width="4.5546875" style="6" customWidth="1"/>
    <col min="274" max="274" width="11.44140625" style="6"/>
    <col min="275" max="275" width="4.5546875" style="6" customWidth="1"/>
    <col min="276" max="512" width="11.44140625" style="6"/>
    <col min="513" max="513" width="5.44140625" style="6" customWidth="1"/>
    <col min="514" max="514" width="24.88671875" style="6" customWidth="1"/>
    <col min="515" max="515" width="5.88671875" style="6" customWidth="1"/>
    <col min="516" max="516" width="9.6640625" style="6" customWidth="1"/>
    <col min="517" max="517" width="5.88671875" style="6" customWidth="1"/>
    <col min="518" max="518" width="9.6640625" style="6" customWidth="1"/>
    <col min="519" max="519" width="5.88671875" style="6" customWidth="1"/>
    <col min="520" max="520" width="11.5546875" style="6" customWidth="1"/>
    <col min="521" max="521" width="4.5546875" style="6" customWidth="1"/>
    <col min="522" max="522" width="9.6640625" style="6" customWidth="1"/>
    <col min="523" max="523" width="5.33203125" style="6" customWidth="1"/>
    <col min="524" max="524" width="4.5546875" style="6" customWidth="1"/>
    <col min="525" max="525" width="6" style="6" customWidth="1"/>
    <col min="526" max="526" width="22.33203125" style="6" customWidth="1"/>
    <col min="527" max="527" width="4.88671875" style="6" customWidth="1"/>
    <col min="528" max="528" width="11.44140625" style="6"/>
    <col min="529" max="529" width="4.5546875" style="6" customWidth="1"/>
    <col min="530" max="530" width="11.44140625" style="6"/>
    <col min="531" max="531" width="4.5546875" style="6" customWidth="1"/>
    <col min="532" max="768" width="11.44140625" style="6"/>
    <col min="769" max="769" width="5.44140625" style="6" customWidth="1"/>
    <col min="770" max="770" width="24.88671875" style="6" customWidth="1"/>
    <col min="771" max="771" width="5.88671875" style="6" customWidth="1"/>
    <col min="772" max="772" width="9.6640625" style="6" customWidth="1"/>
    <col min="773" max="773" width="5.88671875" style="6" customWidth="1"/>
    <col min="774" max="774" width="9.6640625" style="6" customWidth="1"/>
    <col min="775" max="775" width="5.88671875" style="6" customWidth="1"/>
    <col min="776" max="776" width="11.5546875" style="6" customWidth="1"/>
    <col min="777" max="777" width="4.5546875" style="6" customWidth="1"/>
    <col min="778" max="778" width="9.6640625" style="6" customWidth="1"/>
    <col min="779" max="779" width="5.33203125" style="6" customWidth="1"/>
    <col min="780" max="780" width="4.5546875" style="6" customWidth="1"/>
    <col min="781" max="781" width="6" style="6" customWidth="1"/>
    <col min="782" max="782" width="22.33203125" style="6" customWidth="1"/>
    <col min="783" max="783" width="4.88671875" style="6" customWidth="1"/>
    <col min="784" max="784" width="11.44140625" style="6"/>
    <col min="785" max="785" width="4.5546875" style="6" customWidth="1"/>
    <col min="786" max="786" width="11.44140625" style="6"/>
    <col min="787" max="787" width="4.5546875" style="6" customWidth="1"/>
    <col min="788" max="1024" width="11.44140625" style="6"/>
    <col min="1025" max="1025" width="5.44140625" style="6" customWidth="1"/>
    <col min="1026" max="1026" width="24.88671875" style="6" customWidth="1"/>
    <col min="1027" max="1027" width="5.88671875" style="6" customWidth="1"/>
    <col min="1028" max="1028" width="9.6640625" style="6" customWidth="1"/>
    <col min="1029" max="1029" width="5.88671875" style="6" customWidth="1"/>
    <col min="1030" max="1030" width="9.6640625" style="6" customWidth="1"/>
    <col min="1031" max="1031" width="5.88671875" style="6" customWidth="1"/>
    <col min="1032" max="1032" width="11.5546875" style="6" customWidth="1"/>
    <col min="1033" max="1033" width="4.5546875" style="6" customWidth="1"/>
    <col min="1034" max="1034" width="9.6640625" style="6" customWidth="1"/>
    <col min="1035" max="1035" width="5.33203125" style="6" customWidth="1"/>
    <col min="1036" max="1036" width="4.5546875" style="6" customWidth="1"/>
    <col min="1037" max="1037" width="6" style="6" customWidth="1"/>
    <col min="1038" max="1038" width="22.33203125" style="6" customWidth="1"/>
    <col min="1039" max="1039" width="4.88671875" style="6" customWidth="1"/>
    <col min="1040" max="1040" width="11.44140625" style="6"/>
    <col min="1041" max="1041" width="4.5546875" style="6" customWidth="1"/>
    <col min="1042" max="1042" width="11.44140625" style="6"/>
    <col min="1043" max="1043" width="4.5546875" style="6" customWidth="1"/>
    <col min="1044" max="1280" width="11.44140625" style="6"/>
    <col min="1281" max="1281" width="5.44140625" style="6" customWidth="1"/>
    <col min="1282" max="1282" width="24.88671875" style="6" customWidth="1"/>
    <col min="1283" max="1283" width="5.88671875" style="6" customWidth="1"/>
    <col min="1284" max="1284" width="9.6640625" style="6" customWidth="1"/>
    <col min="1285" max="1285" width="5.88671875" style="6" customWidth="1"/>
    <col min="1286" max="1286" width="9.6640625" style="6" customWidth="1"/>
    <col min="1287" max="1287" width="5.88671875" style="6" customWidth="1"/>
    <col min="1288" max="1288" width="11.5546875" style="6" customWidth="1"/>
    <col min="1289" max="1289" width="4.5546875" style="6" customWidth="1"/>
    <col min="1290" max="1290" width="9.6640625" style="6" customWidth="1"/>
    <col min="1291" max="1291" width="5.33203125" style="6" customWidth="1"/>
    <col min="1292" max="1292" width="4.5546875" style="6" customWidth="1"/>
    <col min="1293" max="1293" width="6" style="6" customWidth="1"/>
    <col min="1294" max="1294" width="22.33203125" style="6" customWidth="1"/>
    <col min="1295" max="1295" width="4.88671875" style="6" customWidth="1"/>
    <col min="1296" max="1296" width="11.44140625" style="6"/>
    <col min="1297" max="1297" width="4.5546875" style="6" customWidth="1"/>
    <col min="1298" max="1298" width="11.44140625" style="6"/>
    <col min="1299" max="1299" width="4.5546875" style="6" customWidth="1"/>
    <col min="1300" max="1536" width="11.44140625" style="6"/>
    <col min="1537" max="1537" width="5.44140625" style="6" customWidth="1"/>
    <col min="1538" max="1538" width="24.88671875" style="6" customWidth="1"/>
    <col min="1539" max="1539" width="5.88671875" style="6" customWidth="1"/>
    <col min="1540" max="1540" width="9.6640625" style="6" customWidth="1"/>
    <col min="1541" max="1541" width="5.88671875" style="6" customWidth="1"/>
    <col min="1542" max="1542" width="9.6640625" style="6" customWidth="1"/>
    <col min="1543" max="1543" width="5.88671875" style="6" customWidth="1"/>
    <col min="1544" max="1544" width="11.5546875" style="6" customWidth="1"/>
    <col min="1545" max="1545" width="4.5546875" style="6" customWidth="1"/>
    <col min="1546" max="1546" width="9.6640625" style="6" customWidth="1"/>
    <col min="1547" max="1547" width="5.33203125" style="6" customWidth="1"/>
    <col min="1548" max="1548" width="4.5546875" style="6" customWidth="1"/>
    <col min="1549" max="1549" width="6" style="6" customWidth="1"/>
    <col min="1550" max="1550" width="22.33203125" style="6" customWidth="1"/>
    <col min="1551" max="1551" width="4.88671875" style="6" customWidth="1"/>
    <col min="1552" max="1552" width="11.44140625" style="6"/>
    <col min="1553" max="1553" width="4.5546875" style="6" customWidth="1"/>
    <col min="1554" max="1554" width="11.44140625" style="6"/>
    <col min="1555" max="1555" width="4.5546875" style="6" customWidth="1"/>
    <col min="1556" max="1792" width="11.44140625" style="6"/>
    <col min="1793" max="1793" width="5.44140625" style="6" customWidth="1"/>
    <col min="1794" max="1794" width="24.88671875" style="6" customWidth="1"/>
    <col min="1795" max="1795" width="5.88671875" style="6" customWidth="1"/>
    <col min="1796" max="1796" width="9.6640625" style="6" customWidth="1"/>
    <col min="1797" max="1797" width="5.88671875" style="6" customWidth="1"/>
    <col min="1798" max="1798" width="9.6640625" style="6" customWidth="1"/>
    <col min="1799" max="1799" width="5.88671875" style="6" customWidth="1"/>
    <col min="1800" max="1800" width="11.5546875" style="6" customWidth="1"/>
    <col min="1801" max="1801" width="4.5546875" style="6" customWidth="1"/>
    <col min="1802" max="1802" width="9.6640625" style="6" customWidth="1"/>
    <col min="1803" max="1803" width="5.33203125" style="6" customWidth="1"/>
    <col min="1804" max="1804" width="4.5546875" style="6" customWidth="1"/>
    <col min="1805" max="1805" width="6" style="6" customWidth="1"/>
    <col min="1806" max="1806" width="22.33203125" style="6" customWidth="1"/>
    <col min="1807" max="1807" width="4.88671875" style="6" customWidth="1"/>
    <col min="1808" max="1808" width="11.44140625" style="6"/>
    <col min="1809" max="1809" width="4.5546875" style="6" customWidth="1"/>
    <col min="1810" max="1810" width="11.44140625" style="6"/>
    <col min="1811" max="1811" width="4.5546875" style="6" customWidth="1"/>
    <col min="1812" max="2048" width="11.44140625" style="6"/>
    <col min="2049" max="2049" width="5.44140625" style="6" customWidth="1"/>
    <col min="2050" max="2050" width="24.88671875" style="6" customWidth="1"/>
    <col min="2051" max="2051" width="5.88671875" style="6" customWidth="1"/>
    <col min="2052" max="2052" width="9.6640625" style="6" customWidth="1"/>
    <col min="2053" max="2053" width="5.88671875" style="6" customWidth="1"/>
    <col min="2054" max="2054" width="9.6640625" style="6" customWidth="1"/>
    <col min="2055" max="2055" width="5.88671875" style="6" customWidth="1"/>
    <col min="2056" max="2056" width="11.5546875" style="6" customWidth="1"/>
    <col min="2057" max="2057" width="4.5546875" style="6" customWidth="1"/>
    <col min="2058" max="2058" width="9.6640625" style="6" customWidth="1"/>
    <col min="2059" max="2059" width="5.33203125" style="6" customWidth="1"/>
    <col min="2060" max="2060" width="4.5546875" style="6" customWidth="1"/>
    <col min="2061" max="2061" width="6" style="6" customWidth="1"/>
    <col min="2062" max="2062" width="22.33203125" style="6" customWidth="1"/>
    <col min="2063" max="2063" width="4.88671875" style="6" customWidth="1"/>
    <col min="2064" max="2064" width="11.44140625" style="6"/>
    <col min="2065" max="2065" width="4.5546875" style="6" customWidth="1"/>
    <col min="2066" max="2066" width="11.44140625" style="6"/>
    <col min="2067" max="2067" width="4.5546875" style="6" customWidth="1"/>
    <col min="2068" max="2304" width="11.44140625" style="6"/>
    <col min="2305" max="2305" width="5.44140625" style="6" customWidth="1"/>
    <col min="2306" max="2306" width="24.88671875" style="6" customWidth="1"/>
    <col min="2307" max="2307" width="5.88671875" style="6" customWidth="1"/>
    <col min="2308" max="2308" width="9.6640625" style="6" customWidth="1"/>
    <col min="2309" max="2309" width="5.88671875" style="6" customWidth="1"/>
    <col min="2310" max="2310" width="9.6640625" style="6" customWidth="1"/>
    <col min="2311" max="2311" width="5.88671875" style="6" customWidth="1"/>
    <col min="2312" max="2312" width="11.5546875" style="6" customWidth="1"/>
    <col min="2313" max="2313" width="4.5546875" style="6" customWidth="1"/>
    <col min="2314" max="2314" width="9.6640625" style="6" customWidth="1"/>
    <col min="2315" max="2315" width="5.33203125" style="6" customWidth="1"/>
    <col min="2316" max="2316" width="4.5546875" style="6" customWidth="1"/>
    <col min="2317" max="2317" width="6" style="6" customWidth="1"/>
    <col min="2318" max="2318" width="22.33203125" style="6" customWidth="1"/>
    <col min="2319" max="2319" width="4.88671875" style="6" customWidth="1"/>
    <col min="2320" max="2320" width="11.44140625" style="6"/>
    <col min="2321" max="2321" width="4.5546875" style="6" customWidth="1"/>
    <col min="2322" max="2322" width="11.44140625" style="6"/>
    <col min="2323" max="2323" width="4.5546875" style="6" customWidth="1"/>
    <col min="2324" max="2560" width="11.44140625" style="6"/>
    <col min="2561" max="2561" width="5.44140625" style="6" customWidth="1"/>
    <col min="2562" max="2562" width="24.88671875" style="6" customWidth="1"/>
    <col min="2563" max="2563" width="5.88671875" style="6" customWidth="1"/>
    <col min="2564" max="2564" width="9.6640625" style="6" customWidth="1"/>
    <col min="2565" max="2565" width="5.88671875" style="6" customWidth="1"/>
    <col min="2566" max="2566" width="9.6640625" style="6" customWidth="1"/>
    <col min="2567" max="2567" width="5.88671875" style="6" customWidth="1"/>
    <col min="2568" max="2568" width="11.5546875" style="6" customWidth="1"/>
    <col min="2569" max="2569" width="4.5546875" style="6" customWidth="1"/>
    <col min="2570" max="2570" width="9.6640625" style="6" customWidth="1"/>
    <col min="2571" max="2571" width="5.33203125" style="6" customWidth="1"/>
    <col min="2572" max="2572" width="4.5546875" style="6" customWidth="1"/>
    <col min="2573" max="2573" width="6" style="6" customWidth="1"/>
    <col min="2574" max="2574" width="22.33203125" style="6" customWidth="1"/>
    <col min="2575" max="2575" width="4.88671875" style="6" customWidth="1"/>
    <col min="2576" max="2576" width="11.44140625" style="6"/>
    <col min="2577" max="2577" width="4.5546875" style="6" customWidth="1"/>
    <col min="2578" max="2578" width="11.44140625" style="6"/>
    <col min="2579" max="2579" width="4.5546875" style="6" customWidth="1"/>
    <col min="2580" max="2816" width="11.44140625" style="6"/>
    <col min="2817" max="2817" width="5.44140625" style="6" customWidth="1"/>
    <col min="2818" max="2818" width="24.88671875" style="6" customWidth="1"/>
    <col min="2819" max="2819" width="5.88671875" style="6" customWidth="1"/>
    <col min="2820" max="2820" width="9.6640625" style="6" customWidth="1"/>
    <col min="2821" max="2821" width="5.88671875" style="6" customWidth="1"/>
    <col min="2822" max="2822" width="9.6640625" style="6" customWidth="1"/>
    <col min="2823" max="2823" width="5.88671875" style="6" customWidth="1"/>
    <col min="2824" max="2824" width="11.5546875" style="6" customWidth="1"/>
    <col min="2825" max="2825" width="4.5546875" style="6" customWidth="1"/>
    <col min="2826" max="2826" width="9.6640625" style="6" customWidth="1"/>
    <col min="2827" max="2827" width="5.33203125" style="6" customWidth="1"/>
    <col min="2828" max="2828" width="4.5546875" style="6" customWidth="1"/>
    <col min="2829" max="2829" width="6" style="6" customWidth="1"/>
    <col min="2830" max="2830" width="22.33203125" style="6" customWidth="1"/>
    <col min="2831" max="2831" width="4.88671875" style="6" customWidth="1"/>
    <col min="2832" max="2832" width="11.44140625" style="6"/>
    <col min="2833" max="2833" width="4.5546875" style="6" customWidth="1"/>
    <col min="2834" max="2834" width="11.44140625" style="6"/>
    <col min="2835" max="2835" width="4.5546875" style="6" customWidth="1"/>
    <col min="2836" max="3072" width="11.44140625" style="6"/>
    <col min="3073" max="3073" width="5.44140625" style="6" customWidth="1"/>
    <col min="3074" max="3074" width="24.88671875" style="6" customWidth="1"/>
    <col min="3075" max="3075" width="5.88671875" style="6" customWidth="1"/>
    <col min="3076" max="3076" width="9.6640625" style="6" customWidth="1"/>
    <col min="3077" max="3077" width="5.88671875" style="6" customWidth="1"/>
    <col min="3078" max="3078" width="9.6640625" style="6" customWidth="1"/>
    <col min="3079" max="3079" width="5.88671875" style="6" customWidth="1"/>
    <col min="3080" max="3080" width="11.5546875" style="6" customWidth="1"/>
    <col min="3081" max="3081" width="4.5546875" style="6" customWidth="1"/>
    <col min="3082" max="3082" width="9.6640625" style="6" customWidth="1"/>
    <col min="3083" max="3083" width="5.33203125" style="6" customWidth="1"/>
    <col min="3084" max="3084" width="4.5546875" style="6" customWidth="1"/>
    <col min="3085" max="3085" width="6" style="6" customWidth="1"/>
    <col min="3086" max="3086" width="22.33203125" style="6" customWidth="1"/>
    <col min="3087" max="3087" width="4.88671875" style="6" customWidth="1"/>
    <col min="3088" max="3088" width="11.44140625" style="6"/>
    <col min="3089" max="3089" width="4.5546875" style="6" customWidth="1"/>
    <col min="3090" max="3090" width="11.44140625" style="6"/>
    <col min="3091" max="3091" width="4.5546875" style="6" customWidth="1"/>
    <col min="3092" max="3328" width="11.44140625" style="6"/>
    <col min="3329" max="3329" width="5.44140625" style="6" customWidth="1"/>
    <col min="3330" max="3330" width="24.88671875" style="6" customWidth="1"/>
    <col min="3331" max="3331" width="5.88671875" style="6" customWidth="1"/>
    <col min="3332" max="3332" width="9.6640625" style="6" customWidth="1"/>
    <col min="3333" max="3333" width="5.88671875" style="6" customWidth="1"/>
    <col min="3334" max="3334" width="9.6640625" style="6" customWidth="1"/>
    <col min="3335" max="3335" width="5.88671875" style="6" customWidth="1"/>
    <col min="3336" max="3336" width="11.5546875" style="6" customWidth="1"/>
    <col min="3337" max="3337" width="4.5546875" style="6" customWidth="1"/>
    <col min="3338" max="3338" width="9.6640625" style="6" customWidth="1"/>
    <col min="3339" max="3339" width="5.33203125" style="6" customWidth="1"/>
    <col min="3340" max="3340" width="4.5546875" style="6" customWidth="1"/>
    <col min="3341" max="3341" width="6" style="6" customWidth="1"/>
    <col min="3342" max="3342" width="22.33203125" style="6" customWidth="1"/>
    <col min="3343" max="3343" width="4.88671875" style="6" customWidth="1"/>
    <col min="3344" max="3344" width="11.44140625" style="6"/>
    <col min="3345" max="3345" width="4.5546875" style="6" customWidth="1"/>
    <col min="3346" max="3346" width="11.44140625" style="6"/>
    <col min="3347" max="3347" width="4.5546875" style="6" customWidth="1"/>
    <col min="3348" max="3584" width="11.44140625" style="6"/>
    <col min="3585" max="3585" width="5.44140625" style="6" customWidth="1"/>
    <col min="3586" max="3586" width="24.88671875" style="6" customWidth="1"/>
    <col min="3587" max="3587" width="5.88671875" style="6" customWidth="1"/>
    <col min="3588" max="3588" width="9.6640625" style="6" customWidth="1"/>
    <col min="3589" max="3589" width="5.88671875" style="6" customWidth="1"/>
    <col min="3590" max="3590" width="9.6640625" style="6" customWidth="1"/>
    <col min="3591" max="3591" width="5.88671875" style="6" customWidth="1"/>
    <col min="3592" max="3592" width="11.5546875" style="6" customWidth="1"/>
    <col min="3593" max="3593" width="4.5546875" style="6" customWidth="1"/>
    <col min="3594" max="3594" width="9.6640625" style="6" customWidth="1"/>
    <col min="3595" max="3595" width="5.33203125" style="6" customWidth="1"/>
    <col min="3596" max="3596" width="4.5546875" style="6" customWidth="1"/>
    <col min="3597" max="3597" width="6" style="6" customWidth="1"/>
    <col min="3598" max="3598" width="22.33203125" style="6" customWidth="1"/>
    <col min="3599" max="3599" width="4.88671875" style="6" customWidth="1"/>
    <col min="3600" max="3600" width="11.44140625" style="6"/>
    <col min="3601" max="3601" width="4.5546875" style="6" customWidth="1"/>
    <col min="3602" max="3602" width="11.44140625" style="6"/>
    <col min="3603" max="3603" width="4.5546875" style="6" customWidth="1"/>
    <col min="3604" max="3840" width="11.44140625" style="6"/>
    <col min="3841" max="3841" width="5.44140625" style="6" customWidth="1"/>
    <col min="3842" max="3842" width="24.88671875" style="6" customWidth="1"/>
    <col min="3843" max="3843" width="5.88671875" style="6" customWidth="1"/>
    <col min="3844" max="3844" width="9.6640625" style="6" customWidth="1"/>
    <col min="3845" max="3845" width="5.88671875" style="6" customWidth="1"/>
    <col min="3846" max="3846" width="9.6640625" style="6" customWidth="1"/>
    <col min="3847" max="3847" width="5.88671875" style="6" customWidth="1"/>
    <col min="3848" max="3848" width="11.5546875" style="6" customWidth="1"/>
    <col min="3849" max="3849" width="4.5546875" style="6" customWidth="1"/>
    <col min="3850" max="3850" width="9.6640625" style="6" customWidth="1"/>
    <col min="3851" max="3851" width="5.33203125" style="6" customWidth="1"/>
    <col min="3852" max="3852" width="4.5546875" style="6" customWidth="1"/>
    <col min="3853" max="3853" width="6" style="6" customWidth="1"/>
    <col min="3854" max="3854" width="22.33203125" style="6" customWidth="1"/>
    <col min="3855" max="3855" width="4.88671875" style="6" customWidth="1"/>
    <col min="3856" max="3856" width="11.44140625" style="6"/>
    <col min="3857" max="3857" width="4.5546875" style="6" customWidth="1"/>
    <col min="3858" max="3858" width="11.44140625" style="6"/>
    <col min="3859" max="3859" width="4.5546875" style="6" customWidth="1"/>
    <col min="3860" max="4096" width="11.44140625" style="6"/>
    <col min="4097" max="4097" width="5.44140625" style="6" customWidth="1"/>
    <col min="4098" max="4098" width="24.88671875" style="6" customWidth="1"/>
    <col min="4099" max="4099" width="5.88671875" style="6" customWidth="1"/>
    <col min="4100" max="4100" width="9.6640625" style="6" customWidth="1"/>
    <col min="4101" max="4101" width="5.88671875" style="6" customWidth="1"/>
    <col min="4102" max="4102" width="9.6640625" style="6" customWidth="1"/>
    <col min="4103" max="4103" width="5.88671875" style="6" customWidth="1"/>
    <col min="4104" max="4104" width="11.5546875" style="6" customWidth="1"/>
    <col min="4105" max="4105" width="4.5546875" style="6" customWidth="1"/>
    <col min="4106" max="4106" width="9.6640625" style="6" customWidth="1"/>
    <col min="4107" max="4107" width="5.33203125" style="6" customWidth="1"/>
    <col min="4108" max="4108" width="4.5546875" style="6" customWidth="1"/>
    <col min="4109" max="4109" width="6" style="6" customWidth="1"/>
    <col min="4110" max="4110" width="22.33203125" style="6" customWidth="1"/>
    <col min="4111" max="4111" width="4.88671875" style="6" customWidth="1"/>
    <col min="4112" max="4112" width="11.44140625" style="6"/>
    <col min="4113" max="4113" width="4.5546875" style="6" customWidth="1"/>
    <col min="4114" max="4114" width="11.44140625" style="6"/>
    <col min="4115" max="4115" width="4.5546875" style="6" customWidth="1"/>
    <col min="4116" max="4352" width="11.44140625" style="6"/>
    <col min="4353" max="4353" width="5.44140625" style="6" customWidth="1"/>
    <col min="4354" max="4354" width="24.88671875" style="6" customWidth="1"/>
    <col min="4355" max="4355" width="5.88671875" style="6" customWidth="1"/>
    <col min="4356" max="4356" width="9.6640625" style="6" customWidth="1"/>
    <col min="4357" max="4357" width="5.88671875" style="6" customWidth="1"/>
    <col min="4358" max="4358" width="9.6640625" style="6" customWidth="1"/>
    <col min="4359" max="4359" width="5.88671875" style="6" customWidth="1"/>
    <col min="4360" max="4360" width="11.5546875" style="6" customWidth="1"/>
    <col min="4361" max="4361" width="4.5546875" style="6" customWidth="1"/>
    <col min="4362" max="4362" width="9.6640625" style="6" customWidth="1"/>
    <col min="4363" max="4363" width="5.33203125" style="6" customWidth="1"/>
    <col min="4364" max="4364" width="4.5546875" style="6" customWidth="1"/>
    <col min="4365" max="4365" width="6" style="6" customWidth="1"/>
    <col min="4366" max="4366" width="22.33203125" style="6" customWidth="1"/>
    <col min="4367" max="4367" width="4.88671875" style="6" customWidth="1"/>
    <col min="4368" max="4368" width="11.44140625" style="6"/>
    <col min="4369" max="4369" width="4.5546875" style="6" customWidth="1"/>
    <col min="4370" max="4370" width="11.44140625" style="6"/>
    <col min="4371" max="4371" width="4.5546875" style="6" customWidth="1"/>
    <col min="4372" max="4608" width="11.44140625" style="6"/>
    <col min="4609" max="4609" width="5.44140625" style="6" customWidth="1"/>
    <col min="4610" max="4610" width="24.88671875" style="6" customWidth="1"/>
    <col min="4611" max="4611" width="5.88671875" style="6" customWidth="1"/>
    <col min="4612" max="4612" width="9.6640625" style="6" customWidth="1"/>
    <col min="4613" max="4613" width="5.88671875" style="6" customWidth="1"/>
    <col min="4614" max="4614" width="9.6640625" style="6" customWidth="1"/>
    <col min="4615" max="4615" width="5.88671875" style="6" customWidth="1"/>
    <col min="4616" max="4616" width="11.5546875" style="6" customWidth="1"/>
    <col min="4617" max="4617" width="4.5546875" style="6" customWidth="1"/>
    <col min="4618" max="4618" width="9.6640625" style="6" customWidth="1"/>
    <col min="4619" max="4619" width="5.33203125" style="6" customWidth="1"/>
    <col min="4620" max="4620" width="4.5546875" style="6" customWidth="1"/>
    <col min="4621" max="4621" width="6" style="6" customWidth="1"/>
    <col min="4622" max="4622" width="22.33203125" style="6" customWidth="1"/>
    <col min="4623" max="4623" width="4.88671875" style="6" customWidth="1"/>
    <col min="4624" max="4624" width="11.44140625" style="6"/>
    <col min="4625" max="4625" width="4.5546875" style="6" customWidth="1"/>
    <col min="4626" max="4626" width="11.44140625" style="6"/>
    <col min="4627" max="4627" width="4.5546875" style="6" customWidth="1"/>
    <col min="4628" max="4864" width="11.44140625" style="6"/>
    <col min="4865" max="4865" width="5.44140625" style="6" customWidth="1"/>
    <col min="4866" max="4866" width="24.88671875" style="6" customWidth="1"/>
    <col min="4867" max="4867" width="5.88671875" style="6" customWidth="1"/>
    <col min="4868" max="4868" width="9.6640625" style="6" customWidth="1"/>
    <col min="4869" max="4869" width="5.88671875" style="6" customWidth="1"/>
    <col min="4870" max="4870" width="9.6640625" style="6" customWidth="1"/>
    <col min="4871" max="4871" width="5.88671875" style="6" customWidth="1"/>
    <col min="4872" max="4872" width="11.5546875" style="6" customWidth="1"/>
    <col min="4873" max="4873" width="4.5546875" style="6" customWidth="1"/>
    <col min="4874" max="4874" width="9.6640625" style="6" customWidth="1"/>
    <col min="4875" max="4875" width="5.33203125" style="6" customWidth="1"/>
    <col min="4876" max="4876" width="4.5546875" style="6" customWidth="1"/>
    <col min="4877" max="4877" width="6" style="6" customWidth="1"/>
    <col min="4878" max="4878" width="22.33203125" style="6" customWidth="1"/>
    <col min="4879" max="4879" width="4.88671875" style="6" customWidth="1"/>
    <col min="4880" max="4880" width="11.44140625" style="6"/>
    <col min="4881" max="4881" width="4.5546875" style="6" customWidth="1"/>
    <col min="4882" max="4882" width="11.44140625" style="6"/>
    <col min="4883" max="4883" width="4.5546875" style="6" customWidth="1"/>
    <col min="4884" max="5120" width="11.44140625" style="6"/>
    <col min="5121" max="5121" width="5.44140625" style="6" customWidth="1"/>
    <col min="5122" max="5122" width="24.88671875" style="6" customWidth="1"/>
    <col min="5123" max="5123" width="5.88671875" style="6" customWidth="1"/>
    <col min="5124" max="5124" width="9.6640625" style="6" customWidth="1"/>
    <col min="5125" max="5125" width="5.88671875" style="6" customWidth="1"/>
    <col min="5126" max="5126" width="9.6640625" style="6" customWidth="1"/>
    <col min="5127" max="5127" width="5.88671875" style="6" customWidth="1"/>
    <col min="5128" max="5128" width="11.5546875" style="6" customWidth="1"/>
    <col min="5129" max="5129" width="4.5546875" style="6" customWidth="1"/>
    <col min="5130" max="5130" width="9.6640625" style="6" customWidth="1"/>
    <col min="5131" max="5131" width="5.33203125" style="6" customWidth="1"/>
    <col min="5132" max="5132" width="4.5546875" style="6" customWidth="1"/>
    <col min="5133" max="5133" width="6" style="6" customWidth="1"/>
    <col min="5134" max="5134" width="22.33203125" style="6" customWidth="1"/>
    <col min="5135" max="5135" width="4.88671875" style="6" customWidth="1"/>
    <col min="5136" max="5136" width="11.44140625" style="6"/>
    <col min="5137" max="5137" width="4.5546875" style="6" customWidth="1"/>
    <col min="5138" max="5138" width="11.44140625" style="6"/>
    <col min="5139" max="5139" width="4.5546875" style="6" customWidth="1"/>
    <col min="5140" max="5376" width="11.44140625" style="6"/>
    <col min="5377" max="5377" width="5.44140625" style="6" customWidth="1"/>
    <col min="5378" max="5378" width="24.88671875" style="6" customWidth="1"/>
    <col min="5379" max="5379" width="5.88671875" style="6" customWidth="1"/>
    <col min="5380" max="5380" width="9.6640625" style="6" customWidth="1"/>
    <col min="5381" max="5381" width="5.88671875" style="6" customWidth="1"/>
    <col min="5382" max="5382" width="9.6640625" style="6" customWidth="1"/>
    <col min="5383" max="5383" width="5.88671875" style="6" customWidth="1"/>
    <col min="5384" max="5384" width="11.5546875" style="6" customWidth="1"/>
    <col min="5385" max="5385" width="4.5546875" style="6" customWidth="1"/>
    <col min="5386" max="5386" width="9.6640625" style="6" customWidth="1"/>
    <col min="5387" max="5387" width="5.33203125" style="6" customWidth="1"/>
    <col min="5388" max="5388" width="4.5546875" style="6" customWidth="1"/>
    <col min="5389" max="5389" width="6" style="6" customWidth="1"/>
    <col min="5390" max="5390" width="22.33203125" style="6" customWidth="1"/>
    <col min="5391" max="5391" width="4.88671875" style="6" customWidth="1"/>
    <col min="5392" max="5392" width="11.44140625" style="6"/>
    <col min="5393" max="5393" width="4.5546875" style="6" customWidth="1"/>
    <col min="5394" max="5394" width="11.44140625" style="6"/>
    <col min="5395" max="5395" width="4.5546875" style="6" customWidth="1"/>
    <col min="5396" max="5632" width="11.44140625" style="6"/>
    <col min="5633" max="5633" width="5.44140625" style="6" customWidth="1"/>
    <col min="5634" max="5634" width="24.88671875" style="6" customWidth="1"/>
    <col min="5635" max="5635" width="5.88671875" style="6" customWidth="1"/>
    <col min="5636" max="5636" width="9.6640625" style="6" customWidth="1"/>
    <col min="5637" max="5637" width="5.88671875" style="6" customWidth="1"/>
    <col min="5638" max="5638" width="9.6640625" style="6" customWidth="1"/>
    <col min="5639" max="5639" width="5.88671875" style="6" customWidth="1"/>
    <col min="5640" max="5640" width="11.5546875" style="6" customWidth="1"/>
    <col min="5641" max="5641" width="4.5546875" style="6" customWidth="1"/>
    <col min="5642" max="5642" width="9.6640625" style="6" customWidth="1"/>
    <col min="5643" max="5643" width="5.33203125" style="6" customWidth="1"/>
    <col min="5644" max="5644" width="4.5546875" style="6" customWidth="1"/>
    <col min="5645" max="5645" width="6" style="6" customWidth="1"/>
    <col min="5646" max="5646" width="22.33203125" style="6" customWidth="1"/>
    <col min="5647" max="5647" width="4.88671875" style="6" customWidth="1"/>
    <col min="5648" max="5648" width="11.44140625" style="6"/>
    <col min="5649" max="5649" width="4.5546875" style="6" customWidth="1"/>
    <col min="5650" max="5650" width="11.44140625" style="6"/>
    <col min="5651" max="5651" width="4.5546875" style="6" customWidth="1"/>
    <col min="5652" max="5888" width="11.44140625" style="6"/>
    <col min="5889" max="5889" width="5.44140625" style="6" customWidth="1"/>
    <col min="5890" max="5890" width="24.88671875" style="6" customWidth="1"/>
    <col min="5891" max="5891" width="5.88671875" style="6" customWidth="1"/>
    <col min="5892" max="5892" width="9.6640625" style="6" customWidth="1"/>
    <col min="5893" max="5893" width="5.88671875" style="6" customWidth="1"/>
    <col min="5894" max="5894" width="9.6640625" style="6" customWidth="1"/>
    <col min="5895" max="5895" width="5.88671875" style="6" customWidth="1"/>
    <col min="5896" max="5896" width="11.5546875" style="6" customWidth="1"/>
    <col min="5897" max="5897" width="4.5546875" style="6" customWidth="1"/>
    <col min="5898" max="5898" width="9.6640625" style="6" customWidth="1"/>
    <col min="5899" max="5899" width="5.33203125" style="6" customWidth="1"/>
    <col min="5900" max="5900" width="4.5546875" style="6" customWidth="1"/>
    <col min="5901" max="5901" width="6" style="6" customWidth="1"/>
    <col min="5902" max="5902" width="22.33203125" style="6" customWidth="1"/>
    <col min="5903" max="5903" width="4.88671875" style="6" customWidth="1"/>
    <col min="5904" max="5904" width="11.44140625" style="6"/>
    <col min="5905" max="5905" width="4.5546875" style="6" customWidth="1"/>
    <col min="5906" max="5906" width="11.44140625" style="6"/>
    <col min="5907" max="5907" width="4.5546875" style="6" customWidth="1"/>
    <col min="5908" max="6144" width="11.44140625" style="6"/>
    <col min="6145" max="6145" width="5.44140625" style="6" customWidth="1"/>
    <col min="6146" max="6146" width="24.88671875" style="6" customWidth="1"/>
    <col min="6147" max="6147" width="5.88671875" style="6" customWidth="1"/>
    <col min="6148" max="6148" width="9.6640625" style="6" customWidth="1"/>
    <col min="6149" max="6149" width="5.88671875" style="6" customWidth="1"/>
    <col min="6150" max="6150" width="9.6640625" style="6" customWidth="1"/>
    <col min="6151" max="6151" width="5.88671875" style="6" customWidth="1"/>
    <col min="6152" max="6152" width="11.5546875" style="6" customWidth="1"/>
    <col min="6153" max="6153" width="4.5546875" style="6" customWidth="1"/>
    <col min="6154" max="6154" width="9.6640625" style="6" customWidth="1"/>
    <col min="6155" max="6155" width="5.33203125" style="6" customWidth="1"/>
    <col min="6156" max="6156" width="4.5546875" style="6" customWidth="1"/>
    <col min="6157" max="6157" width="6" style="6" customWidth="1"/>
    <col min="6158" max="6158" width="22.33203125" style="6" customWidth="1"/>
    <col min="6159" max="6159" width="4.88671875" style="6" customWidth="1"/>
    <col min="6160" max="6160" width="11.44140625" style="6"/>
    <col min="6161" max="6161" width="4.5546875" style="6" customWidth="1"/>
    <col min="6162" max="6162" width="11.44140625" style="6"/>
    <col min="6163" max="6163" width="4.5546875" style="6" customWidth="1"/>
    <col min="6164" max="6400" width="11.44140625" style="6"/>
    <col min="6401" max="6401" width="5.44140625" style="6" customWidth="1"/>
    <col min="6402" max="6402" width="24.88671875" style="6" customWidth="1"/>
    <col min="6403" max="6403" width="5.88671875" style="6" customWidth="1"/>
    <col min="6404" max="6404" width="9.6640625" style="6" customWidth="1"/>
    <col min="6405" max="6405" width="5.88671875" style="6" customWidth="1"/>
    <col min="6406" max="6406" width="9.6640625" style="6" customWidth="1"/>
    <col min="6407" max="6407" width="5.88671875" style="6" customWidth="1"/>
    <col min="6408" max="6408" width="11.5546875" style="6" customWidth="1"/>
    <col min="6409" max="6409" width="4.5546875" style="6" customWidth="1"/>
    <col min="6410" max="6410" width="9.6640625" style="6" customWidth="1"/>
    <col min="6411" max="6411" width="5.33203125" style="6" customWidth="1"/>
    <col min="6412" max="6412" width="4.5546875" style="6" customWidth="1"/>
    <col min="6413" max="6413" width="6" style="6" customWidth="1"/>
    <col min="6414" max="6414" width="22.33203125" style="6" customWidth="1"/>
    <col min="6415" max="6415" width="4.88671875" style="6" customWidth="1"/>
    <col min="6416" max="6416" width="11.44140625" style="6"/>
    <col min="6417" max="6417" width="4.5546875" style="6" customWidth="1"/>
    <col min="6418" max="6418" width="11.44140625" style="6"/>
    <col min="6419" max="6419" width="4.5546875" style="6" customWidth="1"/>
    <col min="6420" max="6656" width="11.44140625" style="6"/>
    <col min="6657" max="6657" width="5.44140625" style="6" customWidth="1"/>
    <col min="6658" max="6658" width="24.88671875" style="6" customWidth="1"/>
    <col min="6659" max="6659" width="5.88671875" style="6" customWidth="1"/>
    <col min="6660" max="6660" width="9.6640625" style="6" customWidth="1"/>
    <col min="6661" max="6661" width="5.88671875" style="6" customWidth="1"/>
    <col min="6662" max="6662" width="9.6640625" style="6" customWidth="1"/>
    <col min="6663" max="6663" width="5.88671875" style="6" customWidth="1"/>
    <col min="6664" max="6664" width="11.5546875" style="6" customWidth="1"/>
    <col min="6665" max="6665" width="4.5546875" style="6" customWidth="1"/>
    <col min="6666" max="6666" width="9.6640625" style="6" customWidth="1"/>
    <col min="6667" max="6667" width="5.33203125" style="6" customWidth="1"/>
    <col min="6668" max="6668" width="4.5546875" style="6" customWidth="1"/>
    <col min="6669" max="6669" width="6" style="6" customWidth="1"/>
    <col min="6670" max="6670" width="22.33203125" style="6" customWidth="1"/>
    <col min="6671" max="6671" width="4.88671875" style="6" customWidth="1"/>
    <col min="6672" max="6672" width="11.44140625" style="6"/>
    <col min="6673" max="6673" width="4.5546875" style="6" customWidth="1"/>
    <col min="6674" max="6674" width="11.44140625" style="6"/>
    <col min="6675" max="6675" width="4.5546875" style="6" customWidth="1"/>
    <col min="6676" max="6912" width="11.44140625" style="6"/>
    <col min="6913" max="6913" width="5.44140625" style="6" customWidth="1"/>
    <col min="6914" max="6914" width="24.88671875" style="6" customWidth="1"/>
    <col min="6915" max="6915" width="5.88671875" style="6" customWidth="1"/>
    <col min="6916" max="6916" width="9.6640625" style="6" customWidth="1"/>
    <col min="6917" max="6917" width="5.88671875" style="6" customWidth="1"/>
    <col min="6918" max="6918" width="9.6640625" style="6" customWidth="1"/>
    <col min="6919" max="6919" width="5.88671875" style="6" customWidth="1"/>
    <col min="6920" max="6920" width="11.5546875" style="6" customWidth="1"/>
    <col min="6921" max="6921" width="4.5546875" style="6" customWidth="1"/>
    <col min="6922" max="6922" width="9.6640625" style="6" customWidth="1"/>
    <col min="6923" max="6923" width="5.33203125" style="6" customWidth="1"/>
    <col min="6924" max="6924" width="4.5546875" style="6" customWidth="1"/>
    <col min="6925" max="6925" width="6" style="6" customWidth="1"/>
    <col min="6926" max="6926" width="22.33203125" style="6" customWidth="1"/>
    <col min="6927" max="6927" width="4.88671875" style="6" customWidth="1"/>
    <col min="6928" max="6928" width="11.44140625" style="6"/>
    <col min="6929" max="6929" width="4.5546875" style="6" customWidth="1"/>
    <col min="6930" max="6930" width="11.44140625" style="6"/>
    <col min="6931" max="6931" width="4.5546875" style="6" customWidth="1"/>
    <col min="6932" max="7168" width="11.44140625" style="6"/>
    <col min="7169" max="7169" width="5.44140625" style="6" customWidth="1"/>
    <col min="7170" max="7170" width="24.88671875" style="6" customWidth="1"/>
    <col min="7171" max="7171" width="5.88671875" style="6" customWidth="1"/>
    <col min="7172" max="7172" width="9.6640625" style="6" customWidth="1"/>
    <col min="7173" max="7173" width="5.88671875" style="6" customWidth="1"/>
    <col min="7174" max="7174" width="9.6640625" style="6" customWidth="1"/>
    <col min="7175" max="7175" width="5.88671875" style="6" customWidth="1"/>
    <col min="7176" max="7176" width="11.5546875" style="6" customWidth="1"/>
    <col min="7177" max="7177" width="4.5546875" style="6" customWidth="1"/>
    <col min="7178" max="7178" width="9.6640625" style="6" customWidth="1"/>
    <col min="7179" max="7179" width="5.33203125" style="6" customWidth="1"/>
    <col min="7180" max="7180" width="4.5546875" style="6" customWidth="1"/>
    <col min="7181" max="7181" width="6" style="6" customWidth="1"/>
    <col min="7182" max="7182" width="22.33203125" style="6" customWidth="1"/>
    <col min="7183" max="7183" width="4.88671875" style="6" customWidth="1"/>
    <col min="7184" max="7184" width="11.44140625" style="6"/>
    <col min="7185" max="7185" width="4.5546875" style="6" customWidth="1"/>
    <col min="7186" max="7186" width="11.44140625" style="6"/>
    <col min="7187" max="7187" width="4.5546875" style="6" customWidth="1"/>
    <col min="7188" max="7424" width="11.44140625" style="6"/>
    <col min="7425" max="7425" width="5.44140625" style="6" customWidth="1"/>
    <col min="7426" max="7426" width="24.88671875" style="6" customWidth="1"/>
    <col min="7427" max="7427" width="5.88671875" style="6" customWidth="1"/>
    <col min="7428" max="7428" width="9.6640625" style="6" customWidth="1"/>
    <col min="7429" max="7429" width="5.88671875" style="6" customWidth="1"/>
    <col min="7430" max="7430" width="9.6640625" style="6" customWidth="1"/>
    <col min="7431" max="7431" width="5.88671875" style="6" customWidth="1"/>
    <col min="7432" max="7432" width="11.5546875" style="6" customWidth="1"/>
    <col min="7433" max="7433" width="4.5546875" style="6" customWidth="1"/>
    <col min="7434" max="7434" width="9.6640625" style="6" customWidth="1"/>
    <col min="7435" max="7435" width="5.33203125" style="6" customWidth="1"/>
    <col min="7436" max="7436" width="4.5546875" style="6" customWidth="1"/>
    <col min="7437" max="7437" width="6" style="6" customWidth="1"/>
    <col min="7438" max="7438" width="22.33203125" style="6" customWidth="1"/>
    <col min="7439" max="7439" width="4.88671875" style="6" customWidth="1"/>
    <col min="7440" max="7440" width="11.44140625" style="6"/>
    <col min="7441" max="7441" width="4.5546875" style="6" customWidth="1"/>
    <col min="7442" max="7442" width="11.44140625" style="6"/>
    <col min="7443" max="7443" width="4.5546875" style="6" customWidth="1"/>
    <col min="7444" max="7680" width="11.44140625" style="6"/>
    <col min="7681" max="7681" width="5.44140625" style="6" customWidth="1"/>
    <col min="7682" max="7682" width="24.88671875" style="6" customWidth="1"/>
    <col min="7683" max="7683" width="5.88671875" style="6" customWidth="1"/>
    <col min="7684" max="7684" width="9.6640625" style="6" customWidth="1"/>
    <col min="7685" max="7685" width="5.88671875" style="6" customWidth="1"/>
    <col min="7686" max="7686" width="9.6640625" style="6" customWidth="1"/>
    <col min="7687" max="7687" width="5.88671875" style="6" customWidth="1"/>
    <col min="7688" max="7688" width="11.5546875" style="6" customWidth="1"/>
    <col min="7689" max="7689" width="4.5546875" style="6" customWidth="1"/>
    <col min="7690" max="7690" width="9.6640625" style="6" customWidth="1"/>
    <col min="7691" max="7691" width="5.33203125" style="6" customWidth="1"/>
    <col min="7692" max="7692" width="4.5546875" style="6" customWidth="1"/>
    <col min="7693" max="7693" width="6" style="6" customWidth="1"/>
    <col min="7694" max="7694" width="22.33203125" style="6" customWidth="1"/>
    <col min="7695" max="7695" width="4.88671875" style="6" customWidth="1"/>
    <col min="7696" max="7696" width="11.44140625" style="6"/>
    <col min="7697" max="7697" width="4.5546875" style="6" customWidth="1"/>
    <col min="7698" max="7698" width="11.44140625" style="6"/>
    <col min="7699" max="7699" width="4.5546875" style="6" customWidth="1"/>
    <col min="7700" max="7936" width="11.44140625" style="6"/>
    <col min="7937" max="7937" width="5.44140625" style="6" customWidth="1"/>
    <col min="7938" max="7938" width="24.88671875" style="6" customWidth="1"/>
    <col min="7939" max="7939" width="5.88671875" style="6" customWidth="1"/>
    <col min="7940" max="7940" width="9.6640625" style="6" customWidth="1"/>
    <col min="7941" max="7941" width="5.88671875" style="6" customWidth="1"/>
    <col min="7942" max="7942" width="9.6640625" style="6" customWidth="1"/>
    <col min="7943" max="7943" width="5.88671875" style="6" customWidth="1"/>
    <col min="7944" max="7944" width="11.5546875" style="6" customWidth="1"/>
    <col min="7945" max="7945" width="4.5546875" style="6" customWidth="1"/>
    <col min="7946" max="7946" width="9.6640625" style="6" customWidth="1"/>
    <col min="7947" max="7947" width="5.33203125" style="6" customWidth="1"/>
    <col min="7948" max="7948" width="4.5546875" style="6" customWidth="1"/>
    <col min="7949" max="7949" width="6" style="6" customWidth="1"/>
    <col min="7950" max="7950" width="22.33203125" style="6" customWidth="1"/>
    <col min="7951" max="7951" width="4.88671875" style="6" customWidth="1"/>
    <col min="7952" max="7952" width="11.44140625" style="6"/>
    <col min="7953" max="7953" width="4.5546875" style="6" customWidth="1"/>
    <col min="7954" max="7954" width="11.44140625" style="6"/>
    <col min="7955" max="7955" width="4.5546875" style="6" customWidth="1"/>
    <col min="7956" max="8192" width="11.44140625" style="6"/>
    <col min="8193" max="8193" width="5.44140625" style="6" customWidth="1"/>
    <col min="8194" max="8194" width="24.88671875" style="6" customWidth="1"/>
    <col min="8195" max="8195" width="5.88671875" style="6" customWidth="1"/>
    <col min="8196" max="8196" width="9.6640625" style="6" customWidth="1"/>
    <col min="8197" max="8197" width="5.88671875" style="6" customWidth="1"/>
    <col min="8198" max="8198" width="9.6640625" style="6" customWidth="1"/>
    <col min="8199" max="8199" width="5.88671875" style="6" customWidth="1"/>
    <col min="8200" max="8200" width="11.5546875" style="6" customWidth="1"/>
    <col min="8201" max="8201" width="4.5546875" style="6" customWidth="1"/>
    <col min="8202" max="8202" width="9.6640625" style="6" customWidth="1"/>
    <col min="8203" max="8203" width="5.33203125" style="6" customWidth="1"/>
    <col min="8204" max="8204" width="4.5546875" style="6" customWidth="1"/>
    <col min="8205" max="8205" width="6" style="6" customWidth="1"/>
    <col min="8206" max="8206" width="22.33203125" style="6" customWidth="1"/>
    <col min="8207" max="8207" width="4.88671875" style="6" customWidth="1"/>
    <col min="8208" max="8208" width="11.44140625" style="6"/>
    <col min="8209" max="8209" width="4.5546875" style="6" customWidth="1"/>
    <col min="8210" max="8210" width="11.44140625" style="6"/>
    <col min="8211" max="8211" width="4.5546875" style="6" customWidth="1"/>
    <col min="8212" max="8448" width="11.44140625" style="6"/>
    <col min="8449" max="8449" width="5.44140625" style="6" customWidth="1"/>
    <col min="8450" max="8450" width="24.88671875" style="6" customWidth="1"/>
    <col min="8451" max="8451" width="5.88671875" style="6" customWidth="1"/>
    <col min="8452" max="8452" width="9.6640625" style="6" customWidth="1"/>
    <col min="8453" max="8453" width="5.88671875" style="6" customWidth="1"/>
    <col min="8454" max="8454" width="9.6640625" style="6" customWidth="1"/>
    <col min="8455" max="8455" width="5.88671875" style="6" customWidth="1"/>
    <col min="8456" max="8456" width="11.5546875" style="6" customWidth="1"/>
    <col min="8457" max="8457" width="4.5546875" style="6" customWidth="1"/>
    <col min="8458" max="8458" width="9.6640625" style="6" customWidth="1"/>
    <col min="8459" max="8459" width="5.33203125" style="6" customWidth="1"/>
    <col min="8460" max="8460" width="4.5546875" style="6" customWidth="1"/>
    <col min="8461" max="8461" width="6" style="6" customWidth="1"/>
    <col min="8462" max="8462" width="22.33203125" style="6" customWidth="1"/>
    <col min="8463" max="8463" width="4.88671875" style="6" customWidth="1"/>
    <col min="8464" max="8464" width="11.44140625" style="6"/>
    <col min="8465" max="8465" width="4.5546875" style="6" customWidth="1"/>
    <col min="8466" max="8466" width="11.44140625" style="6"/>
    <col min="8467" max="8467" width="4.5546875" style="6" customWidth="1"/>
    <col min="8468" max="8704" width="11.44140625" style="6"/>
    <col min="8705" max="8705" width="5.44140625" style="6" customWidth="1"/>
    <col min="8706" max="8706" width="24.88671875" style="6" customWidth="1"/>
    <col min="8707" max="8707" width="5.88671875" style="6" customWidth="1"/>
    <col min="8708" max="8708" width="9.6640625" style="6" customWidth="1"/>
    <col min="8709" max="8709" width="5.88671875" style="6" customWidth="1"/>
    <col min="8710" max="8710" width="9.6640625" style="6" customWidth="1"/>
    <col min="8711" max="8711" width="5.88671875" style="6" customWidth="1"/>
    <col min="8712" max="8712" width="11.5546875" style="6" customWidth="1"/>
    <col min="8713" max="8713" width="4.5546875" style="6" customWidth="1"/>
    <col min="8714" max="8714" width="9.6640625" style="6" customWidth="1"/>
    <col min="8715" max="8715" width="5.33203125" style="6" customWidth="1"/>
    <col min="8716" max="8716" width="4.5546875" style="6" customWidth="1"/>
    <col min="8717" max="8717" width="6" style="6" customWidth="1"/>
    <col min="8718" max="8718" width="22.33203125" style="6" customWidth="1"/>
    <col min="8719" max="8719" width="4.88671875" style="6" customWidth="1"/>
    <col min="8720" max="8720" width="11.44140625" style="6"/>
    <col min="8721" max="8721" width="4.5546875" style="6" customWidth="1"/>
    <col min="8722" max="8722" width="11.44140625" style="6"/>
    <col min="8723" max="8723" width="4.5546875" style="6" customWidth="1"/>
    <col min="8724" max="8960" width="11.44140625" style="6"/>
    <col min="8961" max="8961" width="5.44140625" style="6" customWidth="1"/>
    <col min="8962" max="8962" width="24.88671875" style="6" customWidth="1"/>
    <col min="8963" max="8963" width="5.88671875" style="6" customWidth="1"/>
    <col min="8964" max="8964" width="9.6640625" style="6" customWidth="1"/>
    <col min="8965" max="8965" width="5.88671875" style="6" customWidth="1"/>
    <col min="8966" max="8966" width="9.6640625" style="6" customWidth="1"/>
    <col min="8967" max="8967" width="5.88671875" style="6" customWidth="1"/>
    <col min="8968" max="8968" width="11.5546875" style="6" customWidth="1"/>
    <col min="8969" max="8969" width="4.5546875" style="6" customWidth="1"/>
    <col min="8970" max="8970" width="9.6640625" style="6" customWidth="1"/>
    <col min="8971" max="8971" width="5.33203125" style="6" customWidth="1"/>
    <col min="8972" max="8972" width="4.5546875" style="6" customWidth="1"/>
    <col min="8973" max="8973" width="6" style="6" customWidth="1"/>
    <col min="8974" max="8974" width="22.33203125" style="6" customWidth="1"/>
    <col min="8975" max="8975" width="4.88671875" style="6" customWidth="1"/>
    <col min="8976" max="8976" width="11.44140625" style="6"/>
    <col min="8977" max="8977" width="4.5546875" style="6" customWidth="1"/>
    <col min="8978" max="8978" width="11.44140625" style="6"/>
    <col min="8979" max="8979" width="4.5546875" style="6" customWidth="1"/>
    <col min="8980" max="9216" width="11.44140625" style="6"/>
    <col min="9217" max="9217" width="5.44140625" style="6" customWidth="1"/>
    <col min="9218" max="9218" width="24.88671875" style="6" customWidth="1"/>
    <col min="9219" max="9219" width="5.88671875" style="6" customWidth="1"/>
    <col min="9220" max="9220" width="9.6640625" style="6" customWidth="1"/>
    <col min="9221" max="9221" width="5.88671875" style="6" customWidth="1"/>
    <col min="9222" max="9222" width="9.6640625" style="6" customWidth="1"/>
    <col min="9223" max="9223" width="5.88671875" style="6" customWidth="1"/>
    <col min="9224" max="9224" width="11.5546875" style="6" customWidth="1"/>
    <col min="9225" max="9225" width="4.5546875" style="6" customWidth="1"/>
    <col min="9226" max="9226" width="9.6640625" style="6" customWidth="1"/>
    <col min="9227" max="9227" width="5.33203125" style="6" customWidth="1"/>
    <col min="9228" max="9228" width="4.5546875" style="6" customWidth="1"/>
    <col min="9229" max="9229" width="6" style="6" customWidth="1"/>
    <col min="9230" max="9230" width="22.33203125" style="6" customWidth="1"/>
    <col min="9231" max="9231" width="4.88671875" style="6" customWidth="1"/>
    <col min="9232" max="9232" width="11.44140625" style="6"/>
    <col min="9233" max="9233" width="4.5546875" style="6" customWidth="1"/>
    <col min="9234" max="9234" width="11.44140625" style="6"/>
    <col min="9235" max="9235" width="4.5546875" style="6" customWidth="1"/>
    <col min="9236" max="9472" width="11.44140625" style="6"/>
    <col min="9473" max="9473" width="5.44140625" style="6" customWidth="1"/>
    <col min="9474" max="9474" width="24.88671875" style="6" customWidth="1"/>
    <col min="9475" max="9475" width="5.88671875" style="6" customWidth="1"/>
    <col min="9476" max="9476" width="9.6640625" style="6" customWidth="1"/>
    <col min="9477" max="9477" width="5.88671875" style="6" customWidth="1"/>
    <col min="9478" max="9478" width="9.6640625" style="6" customWidth="1"/>
    <col min="9479" max="9479" width="5.88671875" style="6" customWidth="1"/>
    <col min="9480" max="9480" width="11.5546875" style="6" customWidth="1"/>
    <col min="9481" max="9481" width="4.5546875" style="6" customWidth="1"/>
    <col min="9482" max="9482" width="9.6640625" style="6" customWidth="1"/>
    <col min="9483" max="9483" width="5.33203125" style="6" customWidth="1"/>
    <col min="9484" max="9484" width="4.5546875" style="6" customWidth="1"/>
    <col min="9485" max="9485" width="6" style="6" customWidth="1"/>
    <col min="9486" max="9486" width="22.33203125" style="6" customWidth="1"/>
    <col min="9487" max="9487" width="4.88671875" style="6" customWidth="1"/>
    <col min="9488" max="9488" width="11.44140625" style="6"/>
    <col min="9489" max="9489" width="4.5546875" style="6" customWidth="1"/>
    <col min="9490" max="9490" width="11.44140625" style="6"/>
    <col min="9491" max="9491" width="4.5546875" style="6" customWidth="1"/>
    <col min="9492" max="9728" width="11.44140625" style="6"/>
    <col min="9729" max="9729" width="5.44140625" style="6" customWidth="1"/>
    <col min="9730" max="9730" width="24.88671875" style="6" customWidth="1"/>
    <col min="9731" max="9731" width="5.88671875" style="6" customWidth="1"/>
    <col min="9732" max="9732" width="9.6640625" style="6" customWidth="1"/>
    <col min="9733" max="9733" width="5.88671875" style="6" customWidth="1"/>
    <col min="9734" max="9734" width="9.6640625" style="6" customWidth="1"/>
    <col min="9735" max="9735" width="5.88671875" style="6" customWidth="1"/>
    <col min="9736" max="9736" width="11.5546875" style="6" customWidth="1"/>
    <col min="9737" max="9737" width="4.5546875" style="6" customWidth="1"/>
    <col min="9738" max="9738" width="9.6640625" style="6" customWidth="1"/>
    <col min="9739" max="9739" width="5.33203125" style="6" customWidth="1"/>
    <col min="9740" max="9740" width="4.5546875" style="6" customWidth="1"/>
    <col min="9741" max="9741" width="6" style="6" customWidth="1"/>
    <col min="9742" max="9742" width="22.33203125" style="6" customWidth="1"/>
    <col min="9743" max="9743" width="4.88671875" style="6" customWidth="1"/>
    <col min="9744" max="9744" width="11.44140625" style="6"/>
    <col min="9745" max="9745" width="4.5546875" style="6" customWidth="1"/>
    <col min="9746" max="9746" width="11.44140625" style="6"/>
    <col min="9747" max="9747" width="4.5546875" style="6" customWidth="1"/>
    <col min="9748" max="9984" width="11.44140625" style="6"/>
    <col min="9985" max="9985" width="5.44140625" style="6" customWidth="1"/>
    <col min="9986" max="9986" width="24.88671875" style="6" customWidth="1"/>
    <col min="9987" max="9987" width="5.88671875" style="6" customWidth="1"/>
    <col min="9988" max="9988" width="9.6640625" style="6" customWidth="1"/>
    <col min="9989" max="9989" width="5.88671875" style="6" customWidth="1"/>
    <col min="9990" max="9990" width="9.6640625" style="6" customWidth="1"/>
    <col min="9991" max="9991" width="5.88671875" style="6" customWidth="1"/>
    <col min="9992" max="9992" width="11.5546875" style="6" customWidth="1"/>
    <col min="9993" max="9993" width="4.5546875" style="6" customWidth="1"/>
    <col min="9994" max="9994" width="9.6640625" style="6" customWidth="1"/>
    <col min="9995" max="9995" width="5.33203125" style="6" customWidth="1"/>
    <col min="9996" max="9996" width="4.5546875" style="6" customWidth="1"/>
    <col min="9997" max="9997" width="6" style="6" customWidth="1"/>
    <col min="9998" max="9998" width="22.33203125" style="6" customWidth="1"/>
    <col min="9999" max="9999" width="4.88671875" style="6" customWidth="1"/>
    <col min="10000" max="10000" width="11.44140625" style="6"/>
    <col min="10001" max="10001" width="4.5546875" style="6" customWidth="1"/>
    <col min="10002" max="10002" width="11.44140625" style="6"/>
    <col min="10003" max="10003" width="4.5546875" style="6" customWidth="1"/>
    <col min="10004" max="10240" width="11.44140625" style="6"/>
    <col min="10241" max="10241" width="5.44140625" style="6" customWidth="1"/>
    <col min="10242" max="10242" width="24.88671875" style="6" customWidth="1"/>
    <col min="10243" max="10243" width="5.88671875" style="6" customWidth="1"/>
    <col min="10244" max="10244" width="9.6640625" style="6" customWidth="1"/>
    <col min="10245" max="10245" width="5.88671875" style="6" customWidth="1"/>
    <col min="10246" max="10246" width="9.6640625" style="6" customWidth="1"/>
    <col min="10247" max="10247" width="5.88671875" style="6" customWidth="1"/>
    <col min="10248" max="10248" width="11.5546875" style="6" customWidth="1"/>
    <col min="10249" max="10249" width="4.5546875" style="6" customWidth="1"/>
    <col min="10250" max="10250" width="9.6640625" style="6" customWidth="1"/>
    <col min="10251" max="10251" width="5.33203125" style="6" customWidth="1"/>
    <col min="10252" max="10252" width="4.5546875" style="6" customWidth="1"/>
    <col min="10253" max="10253" width="6" style="6" customWidth="1"/>
    <col min="10254" max="10254" width="22.33203125" style="6" customWidth="1"/>
    <col min="10255" max="10255" width="4.88671875" style="6" customWidth="1"/>
    <col min="10256" max="10256" width="11.44140625" style="6"/>
    <col min="10257" max="10257" width="4.5546875" style="6" customWidth="1"/>
    <col min="10258" max="10258" width="11.44140625" style="6"/>
    <col min="10259" max="10259" width="4.5546875" style="6" customWidth="1"/>
    <col min="10260" max="10496" width="11.44140625" style="6"/>
    <col min="10497" max="10497" width="5.44140625" style="6" customWidth="1"/>
    <col min="10498" max="10498" width="24.88671875" style="6" customWidth="1"/>
    <col min="10499" max="10499" width="5.88671875" style="6" customWidth="1"/>
    <col min="10500" max="10500" width="9.6640625" style="6" customWidth="1"/>
    <col min="10501" max="10501" width="5.88671875" style="6" customWidth="1"/>
    <col min="10502" max="10502" width="9.6640625" style="6" customWidth="1"/>
    <col min="10503" max="10503" width="5.88671875" style="6" customWidth="1"/>
    <col min="10504" max="10504" width="11.5546875" style="6" customWidth="1"/>
    <col min="10505" max="10505" width="4.5546875" style="6" customWidth="1"/>
    <col min="10506" max="10506" width="9.6640625" style="6" customWidth="1"/>
    <col min="10507" max="10507" width="5.33203125" style="6" customWidth="1"/>
    <col min="10508" max="10508" width="4.5546875" style="6" customWidth="1"/>
    <col min="10509" max="10509" width="6" style="6" customWidth="1"/>
    <col min="10510" max="10510" width="22.33203125" style="6" customWidth="1"/>
    <col min="10511" max="10511" width="4.88671875" style="6" customWidth="1"/>
    <col min="10512" max="10512" width="11.44140625" style="6"/>
    <col min="10513" max="10513" width="4.5546875" style="6" customWidth="1"/>
    <col min="10514" max="10514" width="11.44140625" style="6"/>
    <col min="10515" max="10515" width="4.5546875" style="6" customWidth="1"/>
    <col min="10516" max="10752" width="11.44140625" style="6"/>
    <col min="10753" max="10753" width="5.44140625" style="6" customWidth="1"/>
    <col min="10754" max="10754" width="24.88671875" style="6" customWidth="1"/>
    <col min="10755" max="10755" width="5.88671875" style="6" customWidth="1"/>
    <col min="10756" max="10756" width="9.6640625" style="6" customWidth="1"/>
    <col min="10757" max="10757" width="5.88671875" style="6" customWidth="1"/>
    <col min="10758" max="10758" width="9.6640625" style="6" customWidth="1"/>
    <col min="10759" max="10759" width="5.88671875" style="6" customWidth="1"/>
    <col min="10760" max="10760" width="11.5546875" style="6" customWidth="1"/>
    <col min="10761" max="10761" width="4.5546875" style="6" customWidth="1"/>
    <col min="10762" max="10762" width="9.6640625" style="6" customWidth="1"/>
    <col min="10763" max="10763" width="5.33203125" style="6" customWidth="1"/>
    <col min="10764" max="10764" width="4.5546875" style="6" customWidth="1"/>
    <col min="10765" max="10765" width="6" style="6" customWidth="1"/>
    <col min="10766" max="10766" width="22.33203125" style="6" customWidth="1"/>
    <col min="10767" max="10767" width="4.88671875" style="6" customWidth="1"/>
    <col min="10768" max="10768" width="11.44140625" style="6"/>
    <col min="10769" max="10769" width="4.5546875" style="6" customWidth="1"/>
    <col min="10770" max="10770" width="11.44140625" style="6"/>
    <col min="10771" max="10771" width="4.5546875" style="6" customWidth="1"/>
    <col min="10772" max="11008" width="11.44140625" style="6"/>
    <col min="11009" max="11009" width="5.44140625" style="6" customWidth="1"/>
    <col min="11010" max="11010" width="24.88671875" style="6" customWidth="1"/>
    <col min="11011" max="11011" width="5.88671875" style="6" customWidth="1"/>
    <col min="11012" max="11012" width="9.6640625" style="6" customWidth="1"/>
    <col min="11013" max="11013" width="5.88671875" style="6" customWidth="1"/>
    <col min="11014" max="11014" width="9.6640625" style="6" customWidth="1"/>
    <col min="11015" max="11015" width="5.88671875" style="6" customWidth="1"/>
    <col min="11016" max="11016" width="11.5546875" style="6" customWidth="1"/>
    <col min="11017" max="11017" width="4.5546875" style="6" customWidth="1"/>
    <col min="11018" max="11018" width="9.6640625" style="6" customWidth="1"/>
    <col min="11019" max="11019" width="5.33203125" style="6" customWidth="1"/>
    <col min="11020" max="11020" width="4.5546875" style="6" customWidth="1"/>
    <col min="11021" max="11021" width="6" style="6" customWidth="1"/>
    <col min="11022" max="11022" width="22.33203125" style="6" customWidth="1"/>
    <col min="11023" max="11023" width="4.88671875" style="6" customWidth="1"/>
    <col min="11024" max="11024" width="11.44140625" style="6"/>
    <col min="11025" max="11025" width="4.5546875" style="6" customWidth="1"/>
    <col min="11026" max="11026" width="11.44140625" style="6"/>
    <col min="11027" max="11027" width="4.5546875" style="6" customWidth="1"/>
    <col min="11028" max="11264" width="11.44140625" style="6"/>
    <col min="11265" max="11265" width="5.44140625" style="6" customWidth="1"/>
    <col min="11266" max="11266" width="24.88671875" style="6" customWidth="1"/>
    <col min="11267" max="11267" width="5.88671875" style="6" customWidth="1"/>
    <col min="11268" max="11268" width="9.6640625" style="6" customWidth="1"/>
    <col min="11269" max="11269" width="5.88671875" style="6" customWidth="1"/>
    <col min="11270" max="11270" width="9.6640625" style="6" customWidth="1"/>
    <col min="11271" max="11271" width="5.88671875" style="6" customWidth="1"/>
    <col min="11272" max="11272" width="11.5546875" style="6" customWidth="1"/>
    <col min="11273" max="11273" width="4.5546875" style="6" customWidth="1"/>
    <col min="11274" max="11274" width="9.6640625" style="6" customWidth="1"/>
    <col min="11275" max="11275" width="5.33203125" style="6" customWidth="1"/>
    <col min="11276" max="11276" width="4.5546875" style="6" customWidth="1"/>
    <col min="11277" max="11277" width="6" style="6" customWidth="1"/>
    <col min="11278" max="11278" width="22.33203125" style="6" customWidth="1"/>
    <col min="11279" max="11279" width="4.88671875" style="6" customWidth="1"/>
    <col min="11280" max="11280" width="11.44140625" style="6"/>
    <col min="11281" max="11281" width="4.5546875" style="6" customWidth="1"/>
    <col min="11282" max="11282" width="11.44140625" style="6"/>
    <col min="11283" max="11283" width="4.5546875" style="6" customWidth="1"/>
    <col min="11284" max="11520" width="11.44140625" style="6"/>
    <col min="11521" max="11521" width="5.44140625" style="6" customWidth="1"/>
    <col min="11522" max="11522" width="24.88671875" style="6" customWidth="1"/>
    <col min="11523" max="11523" width="5.88671875" style="6" customWidth="1"/>
    <col min="11524" max="11524" width="9.6640625" style="6" customWidth="1"/>
    <col min="11525" max="11525" width="5.88671875" style="6" customWidth="1"/>
    <col min="11526" max="11526" width="9.6640625" style="6" customWidth="1"/>
    <col min="11527" max="11527" width="5.88671875" style="6" customWidth="1"/>
    <col min="11528" max="11528" width="11.5546875" style="6" customWidth="1"/>
    <col min="11529" max="11529" width="4.5546875" style="6" customWidth="1"/>
    <col min="11530" max="11530" width="9.6640625" style="6" customWidth="1"/>
    <col min="11531" max="11531" width="5.33203125" style="6" customWidth="1"/>
    <col min="11532" max="11532" width="4.5546875" style="6" customWidth="1"/>
    <col min="11533" max="11533" width="6" style="6" customWidth="1"/>
    <col min="11534" max="11534" width="22.33203125" style="6" customWidth="1"/>
    <col min="11535" max="11535" width="4.88671875" style="6" customWidth="1"/>
    <col min="11536" max="11536" width="11.44140625" style="6"/>
    <col min="11537" max="11537" width="4.5546875" style="6" customWidth="1"/>
    <col min="11538" max="11538" width="11.44140625" style="6"/>
    <col min="11539" max="11539" width="4.5546875" style="6" customWidth="1"/>
    <col min="11540" max="11776" width="11.44140625" style="6"/>
    <col min="11777" max="11777" width="5.44140625" style="6" customWidth="1"/>
    <col min="11778" max="11778" width="24.88671875" style="6" customWidth="1"/>
    <col min="11779" max="11779" width="5.88671875" style="6" customWidth="1"/>
    <col min="11780" max="11780" width="9.6640625" style="6" customWidth="1"/>
    <col min="11781" max="11781" width="5.88671875" style="6" customWidth="1"/>
    <col min="11782" max="11782" width="9.6640625" style="6" customWidth="1"/>
    <col min="11783" max="11783" width="5.88671875" style="6" customWidth="1"/>
    <col min="11784" max="11784" width="11.5546875" style="6" customWidth="1"/>
    <col min="11785" max="11785" width="4.5546875" style="6" customWidth="1"/>
    <col min="11786" max="11786" width="9.6640625" style="6" customWidth="1"/>
    <col min="11787" max="11787" width="5.33203125" style="6" customWidth="1"/>
    <col min="11788" max="11788" width="4.5546875" style="6" customWidth="1"/>
    <col min="11789" max="11789" width="6" style="6" customWidth="1"/>
    <col min="11790" max="11790" width="22.33203125" style="6" customWidth="1"/>
    <col min="11791" max="11791" width="4.88671875" style="6" customWidth="1"/>
    <col min="11792" max="11792" width="11.44140625" style="6"/>
    <col min="11793" max="11793" width="4.5546875" style="6" customWidth="1"/>
    <col min="11794" max="11794" width="11.44140625" style="6"/>
    <col min="11795" max="11795" width="4.5546875" style="6" customWidth="1"/>
    <col min="11796" max="12032" width="11.44140625" style="6"/>
    <col min="12033" max="12033" width="5.44140625" style="6" customWidth="1"/>
    <col min="12034" max="12034" width="24.88671875" style="6" customWidth="1"/>
    <col min="12035" max="12035" width="5.88671875" style="6" customWidth="1"/>
    <col min="12036" max="12036" width="9.6640625" style="6" customWidth="1"/>
    <col min="12037" max="12037" width="5.88671875" style="6" customWidth="1"/>
    <col min="12038" max="12038" width="9.6640625" style="6" customWidth="1"/>
    <col min="12039" max="12039" width="5.88671875" style="6" customWidth="1"/>
    <col min="12040" max="12040" width="11.5546875" style="6" customWidth="1"/>
    <col min="12041" max="12041" width="4.5546875" style="6" customWidth="1"/>
    <col min="12042" max="12042" width="9.6640625" style="6" customWidth="1"/>
    <col min="12043" max="12043" width="5.33203125" style="6" customWidth="1"/>
    <col min="12044" max="12044" width="4.5546875" style="6" customWidth="1"/>
    <col min="12045" max="12045" width="6" style="6" customWidth="1"/>
    <col min="12046" max="12046" width="22.33203125" style="6" customWidth="1"/>
    <col min="12047" max="12047" width="4.88671875" style="6" customWidth="1"/>
    <col min="12048" max="12048" width="11.44140625" style="6"/>
    <col min="12049" max="12049" width="4.5546875" style="6" customWidth="1"/>
    <col min="12050" max="12050" width="11.44140625" style="6"/>
    <col min="12051" max="12051" width="4.5546875" style="6" customWidth="1"/>
    <col min="12052" max="12288" width="11.44140625" style="6"/>
    <col min="12289" max="12289" width="5.44140625" style="6" customWidth="1"/>
    <col min="12290" max="12290" width="24.88671875" style="6" customWidth="1"/>
    <col min="12291" max="12291" width="5.88671875" style="6" customWidth="1"/>
    <col min="12292" max="12292" width="9.6640625" style="6" customWidth="1"/>
    <col min="12293" max="12293" width="5.88671875" style="6" customWidth="1"/>
    <col min="12294" max="12294" width="9.6640625" style="6" customWidth="1"/>
    <col min="12295" max="12295" width="5.88671875" style="6" customWidth="1"/>
    <col min="12296" max="12296" width="11.5546875" style="6" customWidth="1"/>
    <col min="12297" max="12297" width="4.5546875" style="6" customWidth="1"/>
    <col min="12298" max="12298" width="9.6640625" style="6" customWidth="1"/>
    <col min="12299" max="12299" width="5.33203125" style="6" customWidth="1"/>
    <col min="12300" max="12300" width="4.5546875" style="6" customWidth="1"/>
    <col min="12301" max="12301" width="6" style="6" customWidth="1"/>
    <col min="12302" max="12302" width="22.33203125" style="6" customWidth="1"/>
    <col min="12303" max="12303" width="4.88671875" style="6" customWidth="1"/>
    <col min="12304" max="12304" width="11.44140625" style="6"/>
    <col min="12305" max="12305" width="4.5546875" style="6" customWidth="1"/>
    <col min="12306" max="12306" width="11.44140625" style="6"/>
    <col min="12307" max="12307" width="4.5546875" style="6" customWidth="1"/>
    <col min="12308" max="12544" width="11.44140625" style="6"/>
    <col min="12545" max="12545" width="5.44140625" style="6" customWidth="1"/>
    <col min="12546" max="12546" width="24.88671875" style="6" customWidth="1"/>
    <col min="12547" max="12547" width="5.88671875" style="6" customWidth="1"/>
    <col min="12548" max="12548" width="9.6640625" style="6" customWidth="1"/>
    <col min="12549" max="12549" width="5.88671875" style="6" customWidth="1"/>
    <col min="12550" max="12550" width="9.6640625" style="6" customWidth="1"/>
    <col min="12551" max="12551" width="5.88671875" style="6" customWidth="1"/>
    <col min="12552" max="12552" width="11.5546875" style="6" customWidth="1"/>
    <col min="12553" max="12553" width="4.5546875" style="6" customWidth="1"/>
    <col min="12554" max="12554" width="9.6640625" style="6" customWidth="1"/>
    <col min="12555" max="12555" width="5.33203125" style="6" customWidth="1"/>
    <col min="12556" max="12556" width="4.5546875" style="6" customWidth="1"/>
    <col min="12557" max="12557" width="6" style="6" customWidth="1"/>
    <col min="12558" max="12558" width="22.33203125" style="6" customWidth="1"/>
    <col min="12559" max="12559" width="4.88671875" style="6" customWidth="1"/>
    <col min="12560" max="12560" width="11.44140625" style="6"/>
    <col min="12561" max="12561" width="4.5546875" style="6" customWidth="1"/>
    <col min="12562" max="12562" width="11.44140625" style="6"/>
    <col min="12563" max="12563" width="4.5546875" style="6" customWidth="1"/>
    <col min="12564" max="12800" width="11.44140625" style="6"/>
    <col min="12801" max="12801" width="5.44140625" style="6" customWidth="1"/>
    <col min="12802" max="12802" width="24.88671875" style="6" customWidth="1"/>
    <col min="12803" max="12803" width="5.88671875" style="6" customWidth="1"/>
    <col min="12804" max="12804" width="9.6640625" style="6" customWidth="1"/>
    <col min="12805" max="12805" width="5.88671875" style="6" customWidth="1"/>
    <col min="12806" max="12806" width="9.6640625" style="6" customWidth="1"/>
    <col min="12807" max="12807" width="5.88671875" style="6" customWidth="1"/>
    <col min="12808" max="12808" width="11.5546875" style="6" customWidth="1"/>
    <col min="12809" max="12809" width="4.5546875" style="6" customWidth="1"/>
    <col min="12810" max="12810" width="9.6640625" style="6" customWidth="1"/>
    <col min="12811" max="12811" width="5.33203125" style="6" customWidth="1"/>
    <col min="12812" max="12812" width="4.5546875" style="6" customWidth="1"/>
    <col min="12813" max="12813" width="6" style="6" customWidth="1"/>
    <col min="12814" max="12814" width="22.33203125" style="6" customWidth="1"/>
    <col min="12815" max="12815" width="4.88671875" style="6" customWidth="1"/>
    <col min="12816" max="12816" width="11.44140625" style="6"/>
    <col min="12817" max="12817" width="4.5546875" style="6" customWidth="1"/>
    <col min="12818" max="12818" width="11.44140625" style="6"/>
    <col min="12819" max="12819" width="4.5546875" style="6" customWidth="1"/>
    <col min="12820" max="13056" width="11.44140625" style="6"/>
    <col min="13057" max="13057" width="5.44140625" style="6" customWidth="1"/>
    <col min="13058" max="13058" width="24.88671875" style="6" customWidth="1"/>
    <col min="13059" max="13059" width="5.88671875" style="6" customWidth="1"/>
    <col min="13060" max="13060" width="9.6640625" style="6" customWidth="1"/>
    <col min="13061" max="13061" width="5.88671875" style="6" customWidth="1"/>
    <col min="13062" max="13062" width="9.6640625" style="6" customWidth="1"/>
    <col min="13063" max="13063" width="5.88671875" style="6" customWidth="1"/>
    <col min="13064" max="13064" width="11.5546875" style="6" customWidth="1"/>
    <col min="13065" max="13065" width="4.5546875" style="6" customWidth="1"/>
    <col min="13066" max="13066" width="9.6640625" style="6" customWidth="1"/>
    <col min="13067" max="13067" width="5.33203125" style="6" customWidth="1"/>
    <col min="13068" max="13068" width="4.5546875" style="6" customWidth="1"/>
    <col min="13069" max="13069" width="6" style="6" customWidth="1"/>
    <col min="13070" max="13070" width="22.33203125" style="6" customWidth="1"/>
    <col min="13071" max="13071" width="4.88671875" style="6" customWidth="1"/>
    <col min="13072" max="13072" width="11.44140625" style="6"/>
    <col min="13073" max="13073" width="4.5546875" style="6" customWidth="1"/>
    <col min="13074" max="13074" width="11.44140625" style="6"/>
    <col min="13075" max="13075" width="4.5546875" style="6" customWidth="1"/>
    <col min="13076" max="13312" width="11.44140625" style="6"/>
    <col min="13313" max="13313" width="5.44140625" style="6" customWidth="1"/>
    <col min="13314" max="13314" width="24.88671875" style="6" customWidth="1"/>
    <col min="13315" max="13315" width="5.88671875" style="6" customWidth="1"/>
    <col min="13316" max="13316" width="9.6640625" style="6" customWidth="1"/>
    <col min="13317" max="13317" width="5.88671875" style="6" customWidth="1"/>
    <col min="13318" max="13318" width="9.6640625" style="6" customWidth="1"/>
    <col min="13319" max="13319" width="5.88671875" style="6" customWidth="1"/>
    <col min="13320" max="13320" width="11.5546875" style="6" customWidth="1"/>
    <col min="13321" max="13321" width="4.5546875" style="6" customWidth="1"/>
    <col min="13322" max="13322" width="9.6640625" style="6" customWidth="1"/>
    <col min="13323" max="13323" width="5.33203125" style="6" customWidth="1"/>
    <col min="13324" max="13324" width="4.5546875" style="6" customWidth="1"/>
    <col min="13325" max="13325" width="6" style="6" customWidth="1"/>
    <col min="13326" max="13326" width="22.33203125" style="6" customWidth="1"/>
    <col min="13327" max="13327" width="4.88671875" style="6" customWidth="1"/>
    <col min="13328" max="13328" width="11.44140625" style="6"/>
    <col min="13329" max="13329" width="4.5546875" style="6" customWidth="1"/>
    <col min="13330" max="13330" width="11.44140625" style="6"/>
    <col min="13331" max="13331" width="4.5546875" style="6" customWidth="1"/>
    <col min="13332" max="13568" width="11.44140625" style="6"/>
    <col min="13569" max="13569" width="5.44140625" style="6" customWidth="1"/>
    <col min="13570" max="13570" width="24.88671875" style="6" customWidth="1"/>
    <col min="13571" max="13571" width="5.88671875" style="6" customWidth="1"/>
    <col min="13572" max="13572" width="9.6640625" style="6" customWidth="1"/>
    <col min="13573" max="13573" width="5.88671875" style="6" customWidth="1"/>
    <col min="13574" max="13574" width="9.6640625" style="6" customWidth="1"/>
    <col min="13575" max="13575" width="5.88671875" style="6" customWidth="1"/>
    <col min="13576" max="13576" width="11.5546875" style="6" customWidth="1"/>
    <col min="13577" max="13577" width="4.5546875" style="6" customWidth="1"/>
    <col min="13578" max="13578" width="9.6640625" style="6" customWidth="1"/>
    <col min="13579" max="13579" width="5.33203125" style="6" customWidth="1"/>
    <col min="13580" max="13580" width="4.5546875" style="6" customWidth="1"/>
    <col min="13581" max="13581" width="6" style="6" customWidth="1"/>
    <col min="13582" max="13582" width="22.33203125" style="6" customWidth="1"/>
    <col min="13583" max="13583" width="4.88671875" style="6" customWidth="1"/>
    <col min="13584" max="13584" width="11.44140625" style="6"/>
    <col min="13585" max="13585" width="4.5546875" style="6" customWidth="1"/>
    <col min="13586" max="13586" width="11.44140625" style="6"/>
    <col min="13587" max="13587" width="4.5546875" style="6" customWidth="1"/>
    <col min="13588" max="13824" width="11.44140625" style="6"/>
    <col min="13825" max="13825" width="5.44140625" style="6" customWidth="1"/>
    <col min="13826" max="13826" width="24.88671875" style="6" customWidth="1"/>
    <col min="13827" max="13827" width="5.88671875" style="6" customWidth="1"/>
    <col min="13828" max="13828" width="9.6640625" style="6" customWidth="1"/>
    <col min="13829" max="13829" width="5.88671875" style="6" customWidth="1"/>
    <col min="13830" max="13830" width="9.6640625" style="6" customWidth="1"/>
    <col min="13831" max="13831" width="5.88671875" style="6" customWidth="1"/>
    <col min="13832" max="13832" width="11.5546875" style="6" customWidth="1"/>
    <col min="13833" max="13833" width="4.5546875" style="6" customWidth="1"/>
    <col min="13834" max="13834" width="9.6640625" style="6" customWidth="1"/>
    <col min="13835" max="13835" width="5.33203125" style="6" customWidth="1"/>
    <col min="13836" max="13836" width="4.5546875" style="6" customWidth="1"/>
    <col min="13837" max="13837" width="6" style="6" customWidth="1"/>
    <col min="13838" max="13838" width="22.33203125" style="6" customWidth="1"/>
    <col min="13839" max="13839" width="4.88671875" style="6" customWidth="1"/>
    <col min="13840" max="13840" width="11.44140625" style="6"/>
    <col min="13841" max="13841" width="4.5546875" style="6" customWidth="1"/>
    <col min="13842" max="13842" width="11.44140625" style="6"/>
    <col min="13843" max="13843" width="4.5546875" style="6" customWidth="1"/>
    <col min="13844" max="14080" width="11.44140625" style="6"/>
    <col min="14081" max="14081" width="5.44140625" style="6" customWidth="1"/>
    <col min="14082" max="14082" width="24.88671875" style="6" customWidth="1"/>
    <col min="14083" max="14083" width="5.88671875" style="6" customWidth="1"/>
    <col min="14084" max="14084" width="9.6640625" style="6" customWidth="1"/>
    <col min="14085" max="14085" width="5.88671875" style="6" customWidth="1"/>
    <col min="14086" max="14086" width="9.6640625" style="6" customWidth="1"/>
    <col min="14087" max="14087" width="5.88671875" style="6" customWidth="1"/>
    <col min="14088" max="14088" width="11.5546875" style="6" customWidth="1"/>
    <col min="14089" max="14089" width="4.5546875" style="6" customWidth="1"/>
    <col min="14090" max="14090" width="9.6640625" style="6" customWidth="1"/>
    <col min="14091" max="14091" width="5.33203125" style="6" customWidth="1"/>
    <col min="14092" max="14092" width="4.5546875" style="6" customWidth="1"/>
    <col min="14093" max="14093" width="6" style="6" customWidth="1"/>
    <col min="14094" max="14094" width="22.33203125" style="6" customWidth="1"/>
    <col min="14095" max="14095" width="4.88671875" style="6" customWidth="1"/>
    <col min="14096" max="14096" width="11.44140625" style="6"/>
    <col min="14097" max="14097" width="4.5546875" style="6" customWidth="1"/>
    <col min="14098" max="14098" width="11.44140625" style="6"/>
    <col min="14099" max="14099" width="4.5546875" style="6" customWidth="1"/>
    <col min="14100" max="14336" width="11.44140625" style="6"/>
    <col min="14337" max="14337" width="5.44140625" style="6" customWidth="1"/>
    <col min="14338" max="14338" width="24.88671875" style="6" customWidth="1"/>
    <col min="14339" max="14339" width="5.88671875" style="6" customWidth="1"/>
    <col min="14340" max="14340" width="9.6640625" style="6" customWidth="1"/>
    <col min="14341" max="14341" width="5.88671875" style="6" customWidth="1"/>
    <col min="14342" max="14342" width="9.6640625" style="6" customWidth="1"/>
    <col min="14343" max="14343" width="5.88671875" style="6" customWidth="1"/>
    <col min="14344" max="14344" width="11.5546875" style="6" customWidth="1"/>
    <col min="14345" max="14345" width="4.5546875" style="6" customWidth="1"/>
    <col min="14346" max="14346" width="9.6640625" style="6" customWidth="1"/>
    <col min="14347" max="14347" width="5.33203125" style="6" customWidth="1"/>
    <col min="14348" max="14348" width="4.5546875" style="6" customWidth="1"/>
    <col min="14349" max="14349" width="6" style="6" customWidth="1"/>
    <col min="14350" max="14350" width="22.33203125" style="6" customWidth="1"/>
    <col min="14351" max="14351" width="4.88671875" style="6" customWidth="1"/>
    <col min="14352" max="14352" width="11.44140625" style="6"/>
    <col min="14353" max="14353" width="4.5546875" style="6" customWidth="1"/>
    <col min="14354" max="14354" width="11.44140625" style="6"/>
    <col min="14355" max="14355" width="4.5546875" style="6" customWidth="1"/>
    <col min="14356" max="14592" width="11.44140625" style="6"/>
    <col min="14593" max="14593" width="5.44140625" style="6" customWidth="1"/>
    <col min="14594" max="14594" width="24.88671875" style="6" customWidth="1"/>
    <col min="14595" max="14595" width="5.88671875" style="6" customWidth="1"/>
    <col min="14596" max="14596" width="9.6640625" style="6" customWidth="1"/>
    <col min="14597" max="14597" width="5.88671875" style="6" customWidth="1"/>
    <col min="14598" max="14598" width="9.6640625" style="6" customWidth="1"/>
    <col min="14599" max="14599" width="5.88671875" style="6" customWidth="1"/>
    <col min="14600" max="14600" width="11.5546875" style="6" customWidth="1"/>
    <col min="14601" max="14601" width="4.5546875" style="6" customWidth="1"/>
    <col min="14602" max="14602" width="9.6640625" style="6" customWidth="1"/>
    <col min="14603" max="14603" width="5.33203125" style="6" customWidth="1"/>
    <col min="14604" max="14604" width="4.5546875" style="6" customWidth="1"/>
    <col min="14605" max="14605" width="6" style="6" customWidth="1"/>
    <col min="14606" max="14606" width="22.33203125" style="6" customWidth="1"/>
    <col min="14607" max="14607" width="4.88671875" style="6" customWidth="1"/>
    <col min="14608" max="14608" width="11.44140625" style="6"/>
    <col min="14609" max="14609" width="4.5546875" style="6" customWidth="1"/>
    <col min="14610" max="14610" width="11.44140625" style="6"/>
    <col min="14611" max="14611" width="4.5546875" style="6" customWidth="1"/>
    <col min="14612" max="14848" width="11.44140625" style="6"/>
    <col min="14849" max="14849" width="5.44140625" style="6" customWidth="1"/>
    <col min="14850" max="14850" width="24.88671875" style="6" customWidth="1"/>
    <col min="14851" max="14851" width="5.88671875" style="6" customWidth="1"/>
    <col min="14852" max="14852" width="9.6640625" style="6" customWidth="1"/>
    <col min="14853" max="14853" width="5.88671875" style="6" customWidth="1"/>
    <col min="14854" max="14854" width="9.6640625" style="6" customWidth="1"/>
    <col min="14855" max="14855" width="5.88671875" style="6" customWidth="1"/>
    <col min="14856" max="14856" width="11.5546875" style="6" customWidth="1"/>
    <col min="14857" max="14857" width="4.5546875" style="6" customWidth="1"/>
    <col min="14858" max="14858" width="9.6640625" style="6" customWidth="1"/>
    <col min="14859" max="14859" width="5.33203125" style="6" customWidth="1"/>
    <col min="14860" max="14860" width="4.5546875" style="6" customWidth="1"/>
    <col min="14861" max="14861" width="6" style="6" customWidth="1"/>
    <col min="14862" max="14862" width="22.33203125" style="6" customWidth="1"/>
    <col min="14863" max="14863" width="4.88671875" style="6" customWidth="1"/>
    <col min="14864" max="14864" width="11.44140625" style="6"/>
    <col min="14865" max="14865" width="4.5546875" style="6" customWidth="1"/>
    <col min="14866" max="14866" width="11.44140625" style="6"/>
    <col min="14867" max="14867" width="4.5546875" style="6" customWidth="1"/>
    <col min="14868" max="15104" width="11.44140625" style="6"/>
    <col min="15105" max="15105" width="5.44140625" style="6" customWidth="1"/>
    <col min="15106" max="15106" width="24.88671875" style="6" customWidth="1"/>
    <col min="15107" max="15107" width="5.88671875" style="6" customWidth="1"/>
    <col min="15108" max="15108" width="9.6640625" style="6" customWidth="1"/>
    <col min="15109" max="15109" width="5.88671875" style="6" customWidth="1"/>
    <col min="15110" max="15110" width="9.6640625" style="6" customWidth="1"/>
    <col min="15111" max="15111" width="5.88671875" style="6" customWidth="1"/>
    <col min="15112" max="15112" width="11.5546875" style="6" customWidth="1"/>
    <col min="15113" max="15113" width="4.5546875" style="6" customWidth="1"/>
    <col min="15114" max="15114" width="9.6640625" style="6" customWidth="1"/>
    <col min="15115" max="15115" width="5.33203125" style="6" customWidth="1"/>
    <col min="15116" max="15116" width="4.5546875" style="6" customWidth="1"/>
    <col min="15117" max="15117" width="6" style="6" customWidth="1"/>
    <col min="15118" max="15118" width="22.33203125" style="6" customWidth="1"/>
    <col min="15119" max="15119" width="4.88671875" style="6" customWidth="1"/>
    <col min="15120" max="15120" width="11.44140625" style="6"/>
    <col min="15121" max="15121" width="4.5546875" style="6" customWidth="1"/>
    <col min="15122" max="15122" width="11.44140625" style="6"/>
    <col min="15123" max="15123" width="4.5546875" style="6" customWidth="1"/>
    <col min="15124" max="15360" width="11.44140625" style="6"/>
    <col min="15361" max="15361" width="5.44140625" style="6" customWidth="1"/>
    <col min="15362" max="15362" width="24.88671875" style="6" customWidth="1"/>
    <col min="15363" max="15363" width="5.88671875" style="6" customWidth="1"/>
    <col min="15364" max="15364" width="9.6640625" style="6" customWidth="1"/>
    <col min="15365" max="15365" width="5.88671875" style="6" customWidth="1"/>
    <col min="15366" max="15366" width="9.6640625" style="6" customWidth="1"/>
    <col min="15367" max="15367" width="5.88671875" style="6" customWidth="1"/>
    <col min="15368" max="15368" width="11.5546875" style="6" customWidth="1"/>
    <col min="15369" max="15369" width="4.5546875" style="6" customWidth="1"/>
    <col min="15370" max="15370" width="9.6640625" style="6" customWidth="1"/>
    <col min="15371" max="15371" width="5.33203125" style="6" customWidth="1"/>
    <col min="15372" max="15372" width="4.5546875" style="6" customWidth="1"/>
    <col min="15373" max="15373" width="6" style="6" customWidth="1"/>
    <col min="15374" max="15374" width="22.33203125" style="6" customWidth="1"/>
    <col min="15375" max="15375" width="4.88671875" style="6" customWidth="1"/>
    <col min="15376" max="15376" width="11.44140625" style="6"/>
    <col min="15377" max="15377" width="4.5546875" style="6" customWidth="1"/>
    <col min="15378" max="15378" width="11.44140625" style="6"/>
    <col min="15379" max="15379" width="4.5546875" style="6" customWidth="1"/>
    <col min="15380" max="15616" width="11.44140625" style="6"/>
    <col min="15617" max="15617" width="5.44140625" style="6" customWidth="1"/>
    <col min="15618" max="15618" width="24.88671875" style="6" customWidth="1"/>
    <col min="15619" max="15619" width="5.88671875" style="6" customWidth="1"/>
    <col min="15620" max="15620" width="9.6640625" style="6" customWidth="1"/>
    <col min="15621" max="15621" width="5.88671875" style="6" customWidth="1"/>
    <col min="15622" max="15622" width="9.6640625" style="6" customWidth="1"/>
    <col min="15623" max="15623" width="5.88671875" style="6" customWidth="1"/>
    <col min="15624" max="15624" width="11.5546875" style="6" customWidth="1"/>
    <col min="15625" max="15625" width="4.5546875" style="6" customWidth="1"/>
    <col min="15626" max="15626" width="9.6640625" style="6" customWidth="1"/>
    <col min="15627" max="15627" width="5.33203125" style="6" customWidth="1"/>
    <col min="15628" max="15628" width="4.5546875" style="6" customWidth="1"/>
    <col min="15629" max="15629" width="6" style="6" customWidth="1"/>
    <col min="15630" max="15630" width="22.33203125" style="6" customWidth="1"/>
    <col min="15631" max="15631" width="4.88671875" style="6" customWidth="1"/>
    <col min="15632" max="15632" width="11.44140625" style="6"/>
    <col min="15633" max="15633" width="4.5546875" style="6" customWidth="1"/>
    <col min="15634" max="15634" width="11.44140625" style="6"/>
    <col min="15635" max="15635" width="4.5546875" style="6" customWidth="1"/>
    <col min="15636" max="15872" width="11.44140625" style="6"/>
    <col min="15873" max="15873" width="5.44140625" style="6" customWidth="1"/>
    <col min="15874" max="15874" width="24.88671875" style="6" customWidth="1"/>
    <col min="15875" max="15875" width="5.88671875" style="6" customWidth="1"/>
    <col min="15876" max="15876" width="9.6640625" style="6" customWidth="1"/>
    <col min="15877" max="15877" width="5.88671875" style="6" customWidth="1"/>
    <col min="15878" max="15878" width="9.6640625" style="6" customWidth="1"/>
    <col min="15879" max="15879" width="5.88671875" style="6" customWidth="1"/>
    <col min="15880" max="15880" width="11.5546875" style="6" customWidth="1"/>
    <col min="15881" max="15881" width="4.5546875" style="6" customWidth="1"/>
    <col min="15882" max="15882" width="9.6640625" style="6" customWidth="1"/>
    <col min="15883" max="15883" width="5.33203125" style="6" customWidth="1"/>
    <col min="15884" max="15884" width="4.5546875" style="6" customWidth="1"/>
    <col min="15885" max="15885" width="6" style="6" customWidth="1"/>
    <col min="15886" max="15886" width="22.33203125" style="6" customWidth="1"/>
    <col min="15887" max="15887" width="4.88671875" style="6" customWidth="1"/>
    <col min="15888" max="15888" width="11.44140625" style="6"/>
    <col min="15889" max="15889" width="4.5546875" style="6" customWidth="1"/>
    <col min="15890" max="15890" width="11.44140625" style="6"/>
    <col min="15891" max="15891" width="4.5546875" style="6" customWidth="1"/>
    <col min="15892" max="16128" width="11.44140625" style="6"/>
    <col min="16129" max="16129" width="5.44140625" style="6" customWidth="1"/>
    <col min="16130" max="16130" width="24.88671875" style="6" customWidth="1"/>
    <col min="16131" max="16131" width="5.88671875" style="6" customWidth="1"/>
    <col min="16132" max="16132" width="9.6640625" style="6" customWidth="1"/>
    <col min="16133" max="16133" width="5.88671875" style="6" customWidth="1"/>
    <col min="16134" max="16134" width="9.6640625" style="6" customWidth="1"/>
    <col min="16135" max="16135" width="5.88671875" style="6" customWidth="1"/>
    <col min="16136" max="16136" width="11.5546875" style="6" customWidth="1"/>
    <col min="16137" max="16137" width="4.5546875" style="6" customWidth="1"/>
    <col min="16138" max="16138" width="9.6640625" style="6" customWidth="1"/>
    <col min="16139" max="16139" width="5.33203125" style="6" customWidth="1"/>
    <col min="16140" max="16140" width="4.5546875" style="6" customWidth="1"/>
    <col min="16141" max="16141" width="6" style="6" customWidth="1"/>
    <col min="16142" max="16142" width="22.33203125" style="6" customWidth="1"/>
    <col min="16143" max="16143" width="4.88671875" style="6" customWidth="1"/>
    <col min="16144" max="16144" width="11.44140625" style="6"/>
    <col min="16145" max="16145" width="4.5546875" style="6" customWidth="1"/>
    <col min="16146" max="16146" width="11.44140625" style="6"/>
    <col min="16147" max="16147" width="4.5546875" style="6" customWidth="1"/>
    <col min="16148" max="16384" width="11.44140625" style="6"/>
  </cols>
  <sheetData>
    <row r="1" spans="1:20" ht="15.6" x14ac:dyDescent="0.3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2"/>
      <c r="L1" s="1"/>
      <c r="M1" s="3" t="s">
        <v>1</v>
      </c>
      <c r="N1" s="4"/>
      <c r="O1" s="5"/>
      <c r="P1" s="6"/>
      <c r="R1" s="7"/>
    </row>
    <row r="2" spans="1:20" ht="9.6" customHeight="1" x14ac:dyDescent="0.3">
      <c r="A2" s="8"/>
      <c r="B2" s="8"/>
      <c r="C2" s="9"/>
      <c r="D2" s="10"/>
      <c r="E2" s="9"/>
      <c r="F2" s="10"/>
      <c r="G2" s="9"/>
      <c r="H2" s="11"/>
      <c r="I2" s="9"/>
      <c r="J2" s="10"/>
      <c r="K2" s="9"/>
      <c r="L2" s="8"/>
      <c r="N2" s="4"/>
      <c r="O2" s="12"/>
      <c r="P2" s="13"/>
      <c r="Q2" s="12"/>
      <c r="R2" s="14"/>
      <c r="S2" s="12"/>
      <c r="T2" s="14"/>
    </row>
    <row r="3" spans="1:20" ht="13.5" customHeight="1" x14ac:dyDescent="0.25">
      <c r="A3" s="4"/>
      <c r="D3" s="16" t="s">
        <v>2</v>
      </c>
      <c r="F3" s="16" t="s">
        <v>3</v>
      </c>
      <c r="H3" s="17" t="s">
        <v>2</v>
      </c>
      <c r="J3" s="18" t="s">
        <v>3</v>
      </c>
      <c r="M3" s="19" t="s">
        <v>4</v>
      </c>
      <c r="O3" s="15" t="s">
        <v>5</v>
      </c>
      <c r="P3" s="16">
        <v>2019</v>
      </c>
      <c r="Q3" s="16"/>
      <c r="R3" s="16">
        <v>2018</v>
      </c>
      <c r="S3" s="16"/>
    </row>
    <row r="4" spans="1:20" x14ac:dyDescent="0.3">
      <c r="A4" s="3" t="s">
        <v>6</v>
      </c>
      <c r="B4" s="20"/>
      <c r="C4" s="15" t="s">
        <v>7</v>
      </c>
      <c r="D4" s="16">
        <v>2019</v>
      </c>
      <c r="F4" s="16">
        <v>2019</v>
      </c>
      <c r="H4" s="16">
        <v>2018</v>
      </c>
      <c r="I4" s="16"/>
      <c r="J4" s="18">
        <v>2020</v>
      </c>
      <c r="L4" s="21"/>
      <c r="M4" s="6">
        <v>1460</v>
      </c>
      <c r="N4" s="6" t="s">
        <v>8</v>
      </c>
      <c r="O4" s="15"/>
      <c r="P4" s="22">
        <v>0</v>
      </c>
      <c r="Q4" s="23"/>
      <c r="R4" s="7"/>
      <c r="S4" s="23"/>
    </row>
    <row r="5" spans="1:20" x14ac:dyDescent="0.3">
      <c r="A5" s="19" t="s">
        <v>9</v>
      </c>
      <c r="H5" s="22"/>
      <c r="M5" s="6">
        <v>1465</v>
      </c>
      <c r="N5" s="6" t="s">
        <v>10</v>
      </c>
      <c r="O5" s="15"/>
      <c r="P5" s="22">
        <v>0</v>
      </c>
      <c r="Q5" s="23"/>
      <c r="R5" s="7"/>
      <c r="S5" s="23"/>
    </row>
    <row r="6" spans="1:20" x14ac:dyDescent="0.3">
      <c r="A6" s="24">
        <v>3110</v>
      </c>
      <c r="B6" s="24" t="s">
        <v>11</v>
      </c>
      <c r="D6" s="25">
        <v>7340</v>
      </c>
      <c r="F6" s="25">
        <v>12000</v>
      </c>
      <c r="H6" s="22"/>
      <c r="J6" s="26">
        <v>12000</v>
      </c>
      <c r="L6" s="27"/>
      <c r="M6" s="6">
        <v>1510</v>
      </c>
      <c r="N6" s="6" t="s">
        <v>12</v>
      </c>
      <c r="O6" s="15">
        <v>5</v>
      </c>
      <c r="P6" s="22">
        <f>43871.65-20189.85-1950</f>
        <v>21731.800000000003</v>
      </c>
      <c r="Q6" s="15"/>
      <c r="R6" s="7">
        <f>133037.08-57388.11-14260</f>
        <v>61388.969999999987</v>
      </c>
      <c r="S6" s="15"/>
    </row>
    <row r="7" spans="1:20" x14ac:dyDescent="0.3">
      <c r="A7" s="6">
        <v>3120</v>
      </c>
      <c r="B7" s="6" t="s">
        <v>13</v>
      </c>
      <c r="D7" s="25"/>
      <c r="F7" s="25">
        <v>15000</v>
      </c>
      <c r="H7" s="22">
        <v>2500</v>
      </c>
      <c r="J7" s="28"/>
      <c r="K7" s="29"/>
      <c r="L7" s="27"/>
      <c r="M7" s="6">
        <v>1570</v>
      </c>
      <c r="N7" s="6" t="s">
        <v>14</v>
      </c>
      <c r="O7" s="15"/>
      <c r="P7" s="22">
        <v>20189.849999999999</v>
      </c>
      <c r="Q7" s="15"/>
      <c r="R7" s="7">
        <v>57388.11</v>
      </c>
      <c r="S7" s="15"/>
    </row>
    <row r="8" spans="1:20" x14ac:dyDescent="0.3">
      <c r="A8" s="6">
        <v>3200</v>
      </c>
      <c r="B8" s="6" t="s">
        <v>15</v>
      </c>
      <c r="D8" s="25">
        <v>78328.509999999995</v>
      </c>
      <c r="F8" s="25">
        <v>80000</v>
      </c>
      <c r="H8" s="22">
        <v>80726.789999999994</v>
      </c>
      <c r="J8" s="26">
        <v>90000</v>
      </c>
      <c r="L8" s="27"/>
      <c r="M8" s="6">
        <v>1571</v>
      </c>
      <c r="N8" s="6" t="s">
        <v>16</v>
      </c>
      <c r="O8" s="15"/>
      <c r="P8" s="22">
        <v>1950</v>
      </c>
      <c r="Q8" s="15"/>
      <c r="R8" s="7">
        <v>14250</v>
      </c>
      <c r="S8" s="15"/>
    </row>
    <row r="9" spans="1:20" x14ac:dyDescent="0.3">
      <c r="A9" s="6">
        <v>3201</v>
      </c>
      <c r="B9" s="6" t="s">
        <v>17</v>
      </c>
      <c r="D9" s="25">
        <v>29100</v>
      </c>
      <c r="F9" s="25">
        <v>30000</v>
      </c>
      <c r="H9" s="22">
        <v>23100</v>
      </c>
      <c r="J9" s="26">
        <v>40000</v>
      </c>
      <c r="L9" s="27"/>
      <c r="M9" s="6">
        <v>1900</v>
      </c>
      <c r="N9" s="6" t="s">
        <v>18</v>
      </c>
      <c r="O9" s="15"/>
      <c r="P9" s="22">
        <v>910</v>
      </c>
      <c r="Q9" s="15"/>
      <c r="R9" s="7">
        <v>7131</v>
      </c>
      <c r="S9" s="15"/>
    </row>
    <row r="10" spans="1:20" x14ac:dyDescent="0.3">
      <c r="A10" s="6">
        <v>3401</v>
      </c>
      <c r="B10" s="6" t="s">
        <v>19</v>
      </c>
      <c r="D10" s="25">
        <v>39288</v>
      </c>
      <c r="F10" s="25">
        <v>30000</v>
      </c>
      <c r="H10" s="22">
        <v>33870</v>
      </c>
      <c r="J10" s="26">
        <v>30000</v>
      </c>
      <c r="L10" s="27"/>
      <c r="M10" s="6">
        <v>1910</v>
      </c>
      <c r="N10" s="6" t="s">
        <v>20</v>
      </c>
      <c r="O10" s="15"/>
      <c r="P10" s="22">
        <v>2000</v>
      </c>
      <c r="Q10" s="15"/>
      <c r="R10" s="7">
        <v>2000</v>
      </c>
      <c r="S10" s="15"/>
    </row>
    <row r="11" spans="1:20" x14ac:dyDescent="0.3">
      <c r="A11" s="6">
        <v>3441</v>
      </c>
      <c r="B11" s="6" t="s">
        <v>21</v>
      </c>
      <c r="D11" s="25">
        <v>12219.1</v>
      </c>
      <c r="F11" s="25">
        <v>10000</v>
      </c>
      <c r="H11" s="22">
        <v>11282.37</v>
      </c>
      <c r="J11" s="26">
        <v>12000</v>
      </c>
      <c r="L11" s="27"/>
      <c r="M11" s="6">
        <v>1930</v>
      </c>
      <c r="N11" s="6" t="s">
        <v>22</v>
      </c>
      <c r="O11" s="15"/>
      <c r="P11" s="22">
        <v>9142</v>
      </c>
      <c r="Q11" s="15"/>
      <c r="R11" s="7">
        <v>9133</v>
      </c>
      <c r="S11" s="15"/>
    </row>
    <row r="12" spans="1:20" x14ac:dyDescent="0.3">
      <c r="A12" s="6">
        <v>3448</v>
      </c>
      <c r="B12" s="6" t="s">
        <v>23</v>
      </c>
      <c r="D12" s="25">
        <v>35200.410000000003</v>
      </c>
      <c r="F12" s="25">
        <v>25000</v>
      </c>
      <c r="H12" s="22">
        <v>21944</v>
      </c>
      <c r="J12" s="26">
        <v>26000</v>
      </c>
      <c r="L12" s="27"/>
      <c r="M12" s="6">
        <v>1934</v>
      </c>
      <c r="N12" s="6" t="s">
        <v>24</v>
      </c>
      <c r="O12" s="15">
        <v>6</v>
      </c>
      <c r="P12" s="22">
        <v>28516.9</v>
      </c>
      <c r="Q12" s="15"/>
      <c r="R12" s="7">
        <v>52607.75</v>
      </c>
      <c r="S12" s="15"/>
    </row>
    <row r="13" spans="1:20" x14ac:dyDescent="0.3">
      <c r="A13" s="6">
        <v>3451</v>
      </c>
      <c r="B13" s="6" t="s">
        <v>25</v>
      </c>
      <c r="D13" s="25">
        <v>66080.850000000006</v>
      </c>
      <c r="F13" s="25">
        <v>60000</v>
      </c>
      <c r="H13" s="22">
        <v>68387.320000000007</v>
      </c>
      <c r="J13" s="26">
        <v>62000</v>
      </c>
      <c r="L13" s="27"/>
      <c r="M13" s="6">
        <v>1935</v>
      </c>
      <c r="N13" s="6" t="s">
        <v>26</v>
      </c>
      <c r="O13" s="15"/>
      <c r="P13" s="22">
        <v>404379</v>
      </c>
      <c r="Q13" s="15"/>
      <c r="R13" s="7">
        <v>401960</v>
      </c>
      <c r="S13" s="15"/>
    </row>
    <row r="14" spans="1:20" x14ac:dyDescent="0.3">
      <c r="A14" s="6">
        <v>3461</v>
      </c>
      <c r="B14" s="6" t="s">
        <v>27</v>
      </c>
      <c r="D14" s="25">
        <v>2836.65</v>
      </c>
      <c r="F14" s="25">
        <v>10000</v>
      </c>
      <c r="H14" s="22">
        <v>8678.85</v>
      </c>
      <c r="J14" s="26">
        <v>12000</v>
      </c>
      <c r="L14" s="27"/>
      <c r="M14" s="6">
        <v>1936</v>
      </c>
      <c r="N14" s="6" t="s">
        <v>28</v>
      </c>
      <c r="O14" s="15"/>
      <c r="P14" s="30">
        <v>341531.06</v>
      </c>
      <c r="Q14" s="15"/>
      <c r="R14" s="31">
        <v>173784.35</v>
      </c>
      <c r="S14" s="15"/>
    </row>
    <row r="15" spans="1:20" ht="15" thickBot="1" x14ac:dyDescent="0.35">
      <c r="A15" s="6">
        <v>3630</v>
      </c>
      <c r="B15" s="6" t="s">
        <v>29</v>
      </c>
      <c r="C15" s="15">
        <v>1</v>
      </c>
      <c r="D15" s="25">
        <v>13117.15</v>
      </c>
      <c r="F15" s="25">
        <v>15000</v>
      </c>
      <c r="H15" s="22">
        <v>6648.77</v>
      </c>
      <c r="J15" s="28"/>
      <c r="L15" s="27"/>
      <c r="M15" s="4" t="s">
        <v>30</v>
      </c>
      <c r="N15" s="4"/>
      <c r="O15" s="15"/>
      <c r="P15" s="32">
        <f>SUM(P4:P14)</f>
        <v>830350.61</v>
      </c>
      <c r="Q15" s="15"/>
      <c r="R15" s="33">
        <f>SUM(R4:R14)</f>
        <v>779643.17999999993</v>
      </c>
      <c r="S15" s="15"/>
    </row>
    <row r="16" spans="1:20" x14ac:dyDescent="0.3">
      <c r="A16" s="6">
        <v>3660</v>
      </c>
      <c r="B16" s="6" t="s">
        <v>31</v>
      </c>
      <c r="D16" s="25">
        <v>111925</v>
      </c>
      <c r="F16" s="25">
        <v>110000</v>
      </c>
      <c r="H16" s="22">
        <v>111150</v>
      </c>
      <c r="J16" s="26">
        <v>110000</v>
      </c>
      <c r="L16" s="27"/>
      <c r="O16" s="15"/>
      <c r="P16" s="17"/>
      <c r="Q16" s="15"/>
      <c r="R16" s="22"/>
      <c r="S16" s="15"/>
    </row>
    <row r="17" spans="1:20" x14ac:dyDescent="0.3">
      <c r="A17" s="6">
        <v>3922</v>
      </c>
      <c r="B17" s="6" t="s">
        <v>32</v>
      </c>
      <c r="D17" s="25">
        <v>63125</v>
      </c>
      <c r="F17" s="25">
        <v>80000</v>
      </c>
      <c r="H17" s="22">
        <v>77790</v>
      </c>
      <c r="J17" s="26">
        <v>80000</v>
      </c>
      <c r="L17" s="27"/>
      <c r="M17" s="19" t="s">
        <v>33</v>
      </c>
      <c r="O17" s="15"/>
      <c r="P17" s="17"/>
      <c r="Q17" s="15"/>
      <c r="R17" s="22"/>
      <c r="S17" s="15"/>
    </row>
    <row r="18" spans="1:20" x14ac:dyDescent="0.3">
      <c r="A18" s="6">
        <v>3970</v>
      </c>
      <c r="B18" s="6" t="s">
        <v>34</v>
      </c>
      <c r="D18" s="25"/>
      <c r="F18" s="25">
        <v>50000</v>
      </c>
      <c r="H18" s="22">
        <v>44200</v>
      </c>
      <c r="J18" s="26">
        <v>10000</v>
      </c>
      <c r="L18" s="27"/>
      <c r="M18" s="19" t="s">
        <v>35</v>
      </c>
      <c r="O18" s="15"/>
      <c r="P18" s="17"/>
      <c r="Q18" s="15"/>
      <c r="R18" s="22"/>
      <c r="S18" s="15"/>
    </row>
    <row r="19" spans="1:20" x14ac:dyDescent="0.3">
      <c r="A19" s="6">
        <v>3971</v>
      </c>
      <c r="B19" s="6" t="s">
        <v>36</v>
      </c>
      <c r="D19" s="25"/>
      <c r="F19" s="25">
        <v>10000</v>
      </c>
      <c r="H19" s="22">
        <v>36000</v>
      </c>
      <c r="J19" s="26">
        <v>50000</v>
      </c>
      <c r="L19" s="27"/>
      <c r="M19" s="6">
        <v>2080</v>
      </c>
      <c r="N19" s="6" t="s">
        <v>37</v>
      </c>
      <c r="O19" s="15"/>
      <c r="P19" s="27">
        <f>R21</f>
        <v>762881.71</v>
      </c>
      <c r="Q19" s="15"/>
      <c r="R19" s="22">
        <v>808319</v>
      </c>
      <c r="S19" s="15"/>
    </row>
    <row r="20" spans="1:20" x14ac:dyDescent="0.3">
      <c r="A20" s="6">
        <v>3990</v>
      </c>
      <c r="B20" s="6" t="s">
        <v>38</v>
      </c>
      <c r="C20" s="15">
        <v>2</v>
      </c>
      <c r="D20" s="25">
        <v>25898.5</v>
      </c>
      <c r="F20" s="25">
        <v>5000</v>
      </c>
      <c r="H20" s="30">
        <v>7266</v>
      </c>
      <c r="J20" s="28"/>
      <c r="L20" s="27"/>
      <c r="M20" s="6">
        <v>2060</v>
      </c>
      <c r="N20" s="6" t="s">
        <v>39</v>
      </c>
      <c r="O20" s="15"/>
      <c r="P20" s="27">
        <v>26802.43</v>
      </c>
      <c r="Q20" s="15"/>
      <c r="R20" s="30">
        <f>H67</f>
        <v>-45437.290000000037</v>
      </c>
      <c r="S20" s="15"/>
    </row>
    <row r="21" spans="1:20" x14ac:dyDescent="0.3">
      <c r="A21" s="4" t="s">
        <v>40</v>
      </c>
      <c r="B21" s="4"/>
      <c r="D21" s="34">
        <f>SUM(D6:D20)</f>
        <v>484459.17000000004</v>
      </c>
      <c r="F21" s="34">
        <f>SUM(F6:F20)</f>
        <v>542000</v>
      </c>
      <c r="H21" s="35">
        <f>SUM(H5:H20)</f>
        <v>533544.1</v>
      </c>
      <c r="J21" s="34">
        <f>SUM(J6:J20)</f>
        <v>534000</v>
      </c>
      <c r="L21" s="27"/>
      <c r="M21" s="4" t="s">
        <v>41</v>
      </c>
      <c r="N21" s="4"/>
      <c r="O21" s="15"/>
      <c r="P21" s="36">
        <f>P19+P20</f>
        <v>789684.14</v>
      </c>
      <c r="Q21" s="15"/>
      <c r="R21" s="37">
        <f>R19+R20</f>
        <v>762881.71</v>
      </c>
      <c r="S21" s="15"/>
    </row>
    <row r="22" spans="1:20" x14ac:dyDescent="0.3">
      <c r="D22" s="38"/>
      <c r="F22" s="38"/>
      <c r="H22" s="22"/>
      <c r="J22" s="38"/>
      <c r="L22" s="27"/>
      <c r="O22" s="15"/>
      <c r="P22" s="17"/>
      <c r="Q22" s="15"/>
      <c r="R22" s="22"/>
      <c r="S22" s="15"/>
    </row>
    <row r="23" spans="1:20" x14ac:dyDescent="0.3">
      <c r="A23" s="19" t="s">
        <v>42</v>
      </c>
      <c r="D23" s="38"/>
      <c r="F23" s="38"/>
      <c r="H23" s="22"/>
      <c r="J23" s="38"/>
      <c r="M23" s="6">
        <v>2410</v>
      </c>
      <c r="N23" s="6" t="s">
        <v>43</v>
      </c>
      <c r="O23" s="15">
        <v>7</v>
      </c>
      <c r="P23" s="39">
        <v>40666</v>
      </c>
      <c r="Q23" s="15"/>
      <c r="R23" s="30">
        <v>16761</v>
      </c>
      <c r="S23" s="15"/>
    </row>
    <row r="24" spans="1:20" ht="14.4" customHeight="1" x14ac:dyDescent="0.3">
      <c r="A24" s="6">
        <v>4300</v>
      </c>
      <c r="B24" s="6" t="s">
        <v>44</v>
      </c>
      <c r="D24" s="25">
        <v>26109.09</v>
      </c>
      <c r="F24" s="25">
        <v>45000</v>
      </c>
      <c r="H24" s="22">
        <v>45693.3</v>
      </c>
      <c r="J24" s="26">
        <v>45000</v>
      </c>
      <c r="M24" s="4" t="s">
        <v>45</v>
      </c>
      <c r="O24" s="15"/>
      <c r="P24" s="36">
        <f>P23</f>
        <v>40666</v>
      </c>
      <c r="Q24" s="15"/>
      <c r="R24" s="37">
        <f>SUM(R23:R23)</f>
        <v>16761</v>
      </c>
      <c r="S24" s="15"/>
    </row>
    <row r="25" spans="1:20" x14ac:dyDescent="0.3">
      <c r="A25" s="6">
        <v>4310</v>
      </c>
      <c r="B25" s="6" t="s">
        <v>46</v>
      </c>
      <c r="D25" s="25">
        <v>1139</v>
      </c>
      <c r="F25" s="25">
        <v>3000</v>
      </c>
      <c r="H25" s="22">
        <v>659</v>
      </c>
      <c r="J25" s="26">
        <v>3000</v>
      </c>
      <c r="O25" s="15"/>
      <c r="P25" s="17"/>
      <c r="Q25" s="15"/>
      <c r="R25" s="22"/>
      <c r="S25" s="15"/>
    </row>
    <row r="26" spans="1:20" ht="15" thickBot="1" x14ac:dyDescent="0.35">
      <c r="A26" s="6">
        <v>4350</v>
      </c>
      <c r="B26" s="6" t="s">
        <v>47</v>
      </c>
      <c r="D26" s="25">
        <f>27983.76+14347</f>
        <v>42330.759999999995</v>
      </c>
      <c r="F26" s="25">
        <v>55000</v>
      </c>
      <c r="H26" s="22">
        <f>34402.76+22445</f>
        <v>56847.76</v>
      </c>
      <c r="J26" s="26">
        <v>40000</v>
      </c>
      <c r="L26" s="27"/>
      <c r="M26" s="4" t="s">
        <v>48</v>
      </c>
      <c r="N26" s="4"/>
      <c r="O26" s="15"/>
      <c r="P26" s="40">
        <f>P21+P24</f>
        <v>830350.14</v>
      </c>
      <c r="Q26" s="15"/>
      <c r="R26" s="33">
        <f>R21+R24</f>
        <v>779642.71</v>
      </c>
      <c r="S26" s="15"/>
    </row>
    <row r="27" spans="1:20" x14ac:dyDescent="0.3">
      <c r="A27" s="6">
        <v>4370</v>
      </c>
      <c r="B27" s="6" t="s">
        <v>49</v>
      </c>
      <c r="D27" s="25"/>
      <c r="F27" s="25">
        <v>10000</v>
      </c>
      <c r="H27" s="22">
        <v>11500</v>
      </c>
      <c r="J27" s="26">
        <v>5000</v>
      </c>
      <c r="L27" s="27"/>
      <c r="S27" s="15"/>
    </row>
    <row r="28" spans="1:20" x14ac:dyDescent="0.3">
      <c r="A28" s="6">
        <v>6310</v>
      </c>
      <c r="B28" s="6" t="s">
        <v>50</v>
      </c>
      <c r="D28" s="25">
        <v>17682</v>
      </c>
      <c r="F28" s="25">
        <v>15000</v>
      </c>
      <c r="H28" s="22">
        <v>13748</v>
      </c>
      <c r="J28" s="26">
        <v>15000</v>
      </c>
      <c r="L28" s="27"/>
      <c r="M28" s="41" t="s">
        <v>51</v>
      </c>
      <c r="N28" s="41"/>
      <c r="O28" s="15"/>
      <c r="P28" s="17"/>
      <c r="Q28" s="15"/>
      <c r="R28" s="42"/>
    </row>
    <row r="29" spans="1:20" x14ac:dyDescent="0.3">
      <c r="A29" s="6">
        <v>6600</v>
      </c>
      <c r="B29" s="6" t="s">
        <v>52</v>
      </c>
      <c r="D29" s="25">
        <v>2959</v>
      </c>
      <c r="F29" s="25">
        <v>3000</v>
      </c>
      <c r="H29" s="22">
        <v>201.5</v>
      </c>
      <c r="J29" s="26">
        <v>5000</v>
      </c>
      <c r="L29" s="27"/>
      <c r="M29" s="41"/>
      <c r="N29" s="41"/>
      <c r="O29" s="15"/>
      <c r="P29" s="17"/>
      <c r="Q29" s="15"/>
      <c r="R29" s="42"/>
      <c r="S29" s="15"/>
      <c r="T29" s="42"/>
    </row>
    <row r="30" spans="1:20" x14ac:dyDescent="0.3">
      <c r="A30" s="6">
        <v>6630</v>
      </c>
      <c r="B30" s="6" t="s">
        <v>53</v>
      </c>
      <c r="D30" s="25"/>
      <c r="F30" s="25">
        <v>2000</v>
      </c>
      <c r="H30" s="22">
        <v>1991</v>
      </c>
      <c r="J30" s="26">
        <v>2000</v>
      </c>
      <c r="L30" s="27"/>
      <c r="M30" s="41"/>
      <c r="N30" s="41"/>
      <c r="O30" s="15"/>
      <c r="P30" s="17"/>
      <c r="Q30" s="15"/>
      <c r="R30" s="42" t="s">
        <v>54</v>
      </c>
      <c r="S30" s="15"/>
      <c r="T30" s="42"/>
    </row>
    <row r="31" spans="1:20" x14ac:dyDescent="0.3">
      <c r="A31" s="6">
        <v>6640</v>
      </c>
      <c r="B31" s="6" t="s">
        <v>55</v>
      </c>
      <c r="D31" s="25">
        <v>318</v>
      </c>
      <c r="F31" s="25">
        <v>5000</v>
      </c>
      <c r="H31" s="22">
        <v>16640.990000000002</v>
      </c>
      <c r="J31" s="26">
        <v>5000</v>
      </c>
      <c r="L31" s="27"/>
      <c r="O31" s="15"/>
      <c r="P31" s="17"/>
      <c r="Q31" s="15"/>
      <c r="R31" s="17"/>
      <c r="S31" s="15"/>
      <c r="T31" s="42"/>
    </row>
    <row r="32" spans="1:20" x14ac:dyDescent="0.3">
      <c r="A32" s="6">
        <v>6720</v>
      </c>
      <c r="B32" s="6" t="s">
        <v>56</v>
      </c>
      <c r="D32" s="25">
        <f>5985+0+700.94+787.57</f>
        <v>7473.51</v>
      </c>
      <c r="F32" s="25">
        <v>9000</v>
      </c>
      <c r="H32" s="22">
        <f>5535+780.74+695.75</f>
        <v>7011.49</v>
      </c>
      <c r="J32" s="26">
        <v>9000</v>
      </c>
      <c r="L32" s="27"/>
      <c r="M32" s="6" t="s">
        <v>57</v>
      </c>
      <c r="O32" s="6" t="s">
        <v>57</v>
      </c>
      <c r="Q32" s="20"/>
      <c r="R32" s="16"/>
      <c r="S32" s="6" t="s">
        <v>142</v>
      </c>
      <c r="T32" s="17"/>
    </row>
    <row r="33" spans="1:20" x14ac:dyDescent="0.3">
      <c r="A33" s="6">
        <v>6800</v>
      </c>
      <c r="B33" s="6" t="s">
        <v>58</v>
      </c>
      <c r="D33" s="25">
        <v>1665.19</v>
      </c>
      <c r="F33" s="25">
        <v>2000</v>
      </c>
      <c r="H33" s="22">
        <v>1712.61</v>
      </c>
      <c r="J33" s="26">
        <v>3000</v>
      </c>
      <c r="L33" s="27"/>
      <c r="M33" s="20" t="s">
        <v>59</v>
      </c>
      <c r="N33" s="20"/>
      <c r="O33" s="20" t="s">
        <v>60</v>
      </c>
      <c r="P33" s="43"/>
      <c r="Q33" s="20"/>
      <c r="R33" s="15"/>
      <c r="S33" s="20" t="s">
        <v>61</v>
      </c>
      <c r="T33" s="42"/>
    </row>
    <row r="34" spans="1:20" x14ac:dyDescent="0.3">
      <c r="A34" s="6">
        <v>6810</v>
      </c>
      <c r="B34" s="6" t="s">
        <v>62</v>
      </c>
      <c r="C34" s="15">
        <v>3</v>
      </c>
      <c r="D34" s="25">
        <v>52635.45</v>
      </c>
      <c r="F34" s="25">
        <v>50000</v>
      </c>
      <c r="H34" s="22">
        <v>46156.38</v>
      </c>
      <c r="J34" s="26">
        <v>46000</v>
      </c>
      <c r="L34" s="27"/>
      <c r="M34" s="20" t="s">
        <v>63</v>
      </c>
      <c r="N34" s="20"/>
      <c r="O34" s="20" t="s">
        <v>64</v>
      </c>
      <c r="P34" s="43"/>
      <c r="Q34" s="20"/>
      <c r="R34" s="15"/>
      <c r="S34" s="20" t="s">
        <v>65</v>
      </c>
      <c r="T34" s="42"/>
    </row>
    <row r="35" spans="1:20" x14ac:dyDescent="0.3">
      <c r="A35" s="6">
        <v>6860</v>
      </c>
      <c r="B35" s="6" t="s">
        <v>66</v>
      </c>
      <c r="D35" s="25"/>
      <c r="F35" s="25">
        <v>10000</v>
      </c>
      <c r="H35" s="22"/>
      <c r="J35" s="26">
        <v>15000</v>
      </c>
      <c r="L35" s="27"/>
      <c r="R35" s="16"/>
      <c r="T35" s="17"/>
    </row>
    <row r="36" spans="1:20" x14ac:dyDescent="0.3">
      <c r="A36" s="6">
        <v>7310</v>
      </c>
      <c r="B36" s="6" t="s">
        <v>67</v>
      </c>
      <c r="D36" s="25"/>
      <c r="F36" s="25">
        <v>1000</v>
      </c>
      <c r="H36" s="22"/>
      <c r="J36" s="26">
        <v>2000</v>
      </c>
      <c r="L36" s="27"/>
      <c r="N36" s="44"/>
      <c r="O36" s="16"/>
      <c r="P36" s="17"/>
      <c r="Q36" s="16"/>
      <c r="R36" s="16"/>
      <c r="S36" s="16"/>
      <c r="T36" s="17"/>
    </row>
    <row r="37" spans="1:20" x14ac:dyDescent="0.3">
      <c r="A37" s="6">
        <v>7320</v>
      </c>
      <c r="B37" s="6" t="s">
        <v>68</v>
      </c>
      <c r="D37" s="25"/>
      <c r="F37" s="25">
        <v>2000</v>
      </c>
      <c r="H37" s="22"/>
      <c r="J37" s="26">
        <v>2000</v>
      </c>
      <c r="L37" s="27"/>
      <c r="N37" s="44"/>
      <c r="O37" s="16"/>
      <c r="P37" s="17"/>
      <c r="Q37" s="16"/>
      <c r="R37" s="16"/>
      <c r="S37" s="16"/>
      <c r="T37" s="17"/>
    </row>
    <row r="38" spans="1:20" x14ac:dyDescent="0.3">
      <c r="A38" s="6">
        <v>7370</v>
      </c>
      <c r="B38" s="6" t="s">
        <v>69</v>
      </c>
      <c r="D38" s="25">
        <v>84875</v>
      </c>
      <c r="F38" s="25">
        <v>95000</v>
      </c>
      <c r="H38" s="22">
        <v>89796</v>
      </c>
      <c r="J38" s="26">
        <v>120000</v>
      </c>
      <c r="L38" s="27"/>
      <c r="M38" s="6" t="s">
        <v>57</v>
      </c>
      <c r="O38" s="6" t="s">
        <v>57</v>
      </c>
      <c r="R38" s="16"/>
      <c r="S38" s="6" t="s">
        <v>142</v>
      </c>
      <c r="T38" s="7"/>
    </row>
    <row r="39" spans="1:20" x14ac:dyDescent="0.3">
      <c r="A39" s="6">
        <v>7380</v>
      </c>
      <c r="B39" s="6" t="s">
        <v>70</v>
      </c>
      <c r="D39" s="25">
        <v>4843</v>
      </c>
      <c r="F39" s="25">
        <v>12000</v>
      </c>
      <c r="H39" s="22"/>
      <c r="J39" s="26">
        <v>5000</v>
      </c>
      <c r="L39" s="27"/>
      <c r="M39" s="20" t="s">
        <v>71</v>
      </c>
      <c r="N39" s="20"/>
      <c r="O39" s="20" t="s">
        <v>72</v>
      </c>
      <c r="P39" s="43"/>
      <c r="Q39" s="20"/>
      <c r="R39" s="15"/>
      <c r="S39" s="20" t="s">
        <v>73</v>
      </c>
      <c r="T39" s="43"/>
    </row>
    <row r="40" spans="1:20" x14ac:dyDescent="0.3">
      <c r="A40" s="6">
        <v>7420</v>
      </c>
      <c r="B40" s="6" t="s">
        <v>74</v>
      </c>
      <c r="D40" s="25"/>
      <c r="F40" s="25">
        <v>3000</v>
      </c>
      <c r="H40" s="22">
        <v>1111</v>
      </c>
      <c r="J40" s="26">
        <v>3000</v>
      </c>
      <c r="L40" s="27"/>
      <c r="M40" s="20" t="s">
        <v>75</v>
      </c>
      <c r="N40" s="20"/>
      <c r="O40" s="20" t="s">
        <v>76</v>
      </c>
      <c r="P40" s="43"/>
      <c r="Q40" s="20"/>
      <c r="R40" s="15"/>
      <c r="S40" s="20" t="s">
        <v>77</v>
      </c>
      <c r="T40" s="43"/>
    </row>
    <row r="41" spans="1:20" x14ac:dyDescent="0.3">
      <c r="A41" s="6">
        <v>7451</v>
      </c>
      <c r="B41" s="6" t="s">
        <v>78</v>
      </c>
      <c r="D41" s="25">
        <v>63500</v>
      </c>
      <c r="F41" s="25">
        <v>60000</v>
      </c>
      <c r="H41" s="22">
        <v>59468.32</v>
      </c>
      <c r="J41" s="26">
        <v>60000</v>
      </c>
      <c r="L41" s="27"/>
      <c r="M41" s="20"/>
      <c r="N41" s="20"/>
      <c r="O41" s="20"/>
      <c r="P41" s="43"/>
      <c r="Q41" s="20"/>
      <c r="R41" s="15"/>
      <c r="S41" s="20"/>
      <c r="T41" s="43"/>
    </row>
    <row r="42" spans="1:20" x14ac:dyDescent="0.3">
      <c r="A42" s="6">
        <v>7630</v>
      </c>
      <c r="B42" s="6" t="s">
        <v>79</v>
      </c>
      <c r="D42" s="25">
        <v>18500</v>
      </c>
      <c r="F42" s="25">
        <v>20000</v>
      </c>
      <c r="H42" s="22"/>
      <c r="J42" s="26">
        <v>20000</v>
      </c>
      <c r="L42" s="27"/>
      <c r="M42" s="45"/>
      <c r="O42" s="16"/>
      <c r="P42" s="17"/>
      <c r="Q42" s="16"/>
      <c r="S42" s="16"/>
      <c r="T42" s="17"/>
    </row>
    <row r="43" spans="1:20" x14ac:dyDescent="0.3">
      <c r="A43" s="6">
        <v>7711</v>
      </c>
      <c r="B43" s="6" t="s">
        <v>80</v>
      </c>
      <c r="C43" s="15">
        <v>4</v>
      </c>
      <c r="D43" s="25">
        <v>24500</v>
      </c>
      <c r="F43" s="25">
        <v>10000</v>
      </c>
      <c r="H43" s="22">
        <v>17250</v>
      </c>
      <c r="J43" s="26">
        <v>10000</v>
      </c>
      <c r="L43" s="27"/>
      <c r="O43" s="16"/>
      <c r="P43" s="17"/>
      <c r="Q43" s="16"/>
      <c r="S43" s="16"/>
      <c r="T43" s="17"/>
    </row>
    <row r="44" spans="1:20" x14ac:dyDescent="0.3">
      <c r="A44" s="6">
        <v>7730</v>
      </c>
      <c r="B44" s="6" t="s">
        <v>81</v>
      </c>
      <c r="D44" s="25">
        <v>21488</v>
      </c>
      <c r="F44" s="25">
        <v>10000</v>
      </c>
      <c r="H44" s="22">
        <v>8164.5</v>
      </c>
      <c r="J44" s="26">
        <v>10000</v>
      </c>
      <c r="L44" s="27"/>
      <c r="M44" s="6" t="s">
        <v>57</v>
      </c>
      <c r="O44" s="6" t="s">
        <v>57</v>
      </c>
      <c r="P44" s="17"/>
      <c r="Q44" s="16"/>
      <c r="R44" s="16"/>
      <c r="S44" s="6" t="s">
        <v>142</v>
      </c>
      <c r="T44" s="17"/>
    </row>
    <row r="45" spans="1:20" x14ac:dyDescent="0.3">
      <c r="A45" s="6">
        <v>7735</v>
      </c>
      <c r="B45" s="6" t="s">
        <v>82</v>
      </c>
      <c r="D45" s="25">
        <v>12442</v>
      </c>
      <c r="F45" s="25">
        <v>25000</v>
      </c>
      <c r="H45" s="22">
        <v>5440</v>
      </c>
      <c r="J45" s="26">
        <v>15000</v>
      </c>
      <c r="L45" s="27"/>
      <c r="M45" s="20" t="s">
        <v>83</v>
      </c>
      <c r="N45" s="20"/>
      <c r="O45" s="41" t="s">
        <v>84</v>
      </c>
      <c r="P45" s="17"/>
      <c r="Q45" s="16"/>
      <c r="R45" s="16"/>
      <c r="S45" s="41" t="s">
        <v>85</v>
      </c>
      <c r="T45" s="17"/>
    </row>
    <row r="46" spans="1:20" x14ac:dyDescent="0.3">
      <c r="A46" s="6">
        <v>7740</v>
      </c>
      <c r="B46" s="6" t="s">
        <v>86</v>
      </c>
      <c r="D46" s="25"/>
      <c r="F46" s="25">
        <v>5000</v>
      </c>
      <c r="H46" s="22">
        <v>3275</v>
      </c>
      <c r="J46" s="26">
        <v>5000</v>
      </c>
      <c r="L46" s="27"/>
      <c r="M46" s="20" t="s">
        <v>77</v>
      </c>
      <c r="N46" s="20"/>
      <c r="O46" s="41" t="s">
        <v>77</v>
      </c>
      <c r="P46" s="17"/>
      <c r="Q46" s="15"/>
      <c r="R46" s="16"/>
      <c r="S46" s="41" t="s">
        <v>77</v>
      </c>
      <c r="T46" s="17"/>
    </row>
    <row r="47" spans="1:20" x14ac:dyDescent="0.3">
      <c r="A47" s="6">
        <v>7750</v>
      </c>
      <c r="B47" s="6" t="s">
        <v>87</v>
      </c>
      <c r="D47" s="25"/>
      <c r="F47" s="25">
        <v>3000</v>
      </c>
      <c r="H47" s="22">
        <v>1130</v>
      </c>
      <c r="J47" s="26">
        <v>3000</v>
      </c>
      <c r="L47" s="27"/>
      <c r="O47" s="15"/>
      <c r="P47" s="17"/>
      <c r="Q47" s="15"/>
      <c r="R47" s="16"/>
    </row>
    <row r="48" spans="1:20" x14ac:dyDescent="0.3">
      <c r="A48" s="6">
        <v>7760</v>
      </c>
      <c r="B48" s="6" t="s">
        <v>88</v>
      </c>
      <c r="D48" s="25">
        <v>27580</v>
      </c>
      <c r="F48" s="25">
        <v>35000</v>
      </c>
      <c r="H48" s="22"/>
      <c r="J48" s="26">
        <v>40000</v>
      </c>
      <c r="L48" s="27"/>
      <c r="S48" s="15"/>
      <c r="T48" s="17"/>
    </row>
    <row r="49" spans="1:14" x14ac:dyDescent="0.3">
      <c r="A49" s="6">
        <v>7770</v>
      </c>
      <c r="B49" s="6" t="s">
        <v>89</v>
      </c>
      <c r="D49" s="25"/>
      <c r="F49" s="25">
        <v>50000</v>
      </c>
      <c r="H49" s="22">
        <v>46890</v>
      </c>
      <c r="J49" s="26">
        <v>20000</v>
      </c>
      <c r="L49" s="27"/>
    </row>
    <row r="50" spans="1:14" x14ac:dyDescent="0.3">
      <c r="A50" s="6">
        <v>7771</v>
      </c>
      <c r="B50" s="6" t="s">
        <v>90</v>
      </c>
      <c r="D50" s="25">
        <v>39326.6</v>
      </c>
      <c r="F50" s="25">
        <v>50000</v>
      </c>
      <c r="H50" s="22">
        <v>130711.67999999999</v>
      </c>
      <c r="J50" s="26">
        <v>50000</v>
      </c>
      <c r="L50" s="27"/>
    </row>
    <row r="51" spans="1:14" x14ac:dyDescent="0.3">
      <c r="A51" s="6">
        <v>7780</v>
      </c>
      <c r="B51" s="6" t="s">
        <v>91</v>
      </c>
      <c r="D51" s="25">
        <v>4135.79</v>
      </c>
      <c r="F51" s="25">
        <v>3000</v>
      </c>
      <c r="H51" s="22">
        <v>13593.16</v>
      </c>
      <c r="J51" s="26">
        <v>26000</v>
      </c>
      <c r="L51" s="27"/>
    </row>
    <row r="52" spans="1:14" x14ac:dyDescent="0.3">
      <c r="A52" s="6">
        <v>7830</v>
      </c>
      <c r="B52" s="6" t="s">
        <v>92</v>
      </c>
      <c r="D52" s="25">
        <v>80</v>
      </c>
      <c r="F52" s="25" t="s">
        <v>93</v>
      </c>
      <c r="H52" s="22"/>
      <c r="J52" s="26"/>
      <c r="L52" s="27"/>
    </row>
    <row r="53" spans="1:14" x14ac:dyDescent="0.3">
      <c r="A53" s="6">
        <v>7840</v>
      </c>
      <c r="B53" s="6" t="s">
        <v>94</v>
      </c>
      <c r="D53" s="25">
        <v>637.5</v>
      </c>
      <c r="F53" s="25" t="s">
        <v>93</v>
      </c>
      <c r="H53" s="22"/>
      <c r="J53" s="26"/>
      <c r="L53" s="27"/>
    </row>
    <row r="54" spans="1:14" ht="15" thickBot="1" x14ac:dyDescent="0.35">
      <c r="A54" s="6">
        <v>7990</v>
      </c>
      <c r="B54" s="6" t="s">
        <v>95</v>
      </c>
      <c r="D54" s="46">
        <v>6760</v>
      </c>
      <c r="F54" s="46" t="s">
        <v>93</v>
      </c>
      <c r="H54" s="30">
        <v>962.2</v>
      </c>
      <c r="J54" s="47"/>
      <c r="L54" s="27"/>
    </row>
    <row r="55" spans="1:14" x14ac:dyDescent="0.3">
      <c r="A55" s="4" t="s">
        <v>96</v>
      </c>
      <c r="B55" s="4"/>
      <c r="D55" s="48">
        <f>SUM(D24:D54)</f>
        <v>460979.88999999996</v>
      </c>
      <c r="F55" s="48">
        <f>SUM(F24:F54)</f>
        <v>593000</v>
      </c>
      <c r="H55" s="49">
        <f>SUM(H24:H54)</f>
        <v>579953.89</v>
      </c>
      <c r="J55" s="48">
        <f>SUM(J24:J54)</f>
        <v>584000</v>
      </c>
      <c r="L55" s="27"/>
    </row>
    <row r="56" spans="1:14" x14ac:dyDescent="0.3">
      <c r="A56" s="4"/>
      <c r="B56" s="4"/>
      <c r="D56" s="38"/>
      <c r="F56" s="38"/>
      <c r="H56" s="50"/>
      <c r="J56" s="38"/>
      <c r="L56" s="27"/>
    </row>
    <row r="57" spans="1:14" x14ac:dyDescent="0.3">
      <c r="A57" s="4"/>
      <c r="B57" s="4" t="s">
        <v>97</v>
      </c>
      <c r="D57" s="51">
        <f>D21-D55</f>
        <v>23479.280000000086</v>
      </c>
      <c r="F57" s="51">
        <f>F21-F55</f>
        <v>-51000</v>
      </c>
      <c r="H57" s="50">
        <f>H21-H55</f>
        <v>-46409.790000000037</v>
      </c>
      <c r="I57" s="52"/>
      <c r="J57" s="51">
        <f>J21-J55</f>
        <v>-50000</v>
      </c>
      <c r="K57" s="52"/>
      <c r="N57" s="53"/>
    </row>
    <row r="58" spans="1:14" x14ac:dyDescent="0.3">
      <c r="A58" s="4"/>
      <c r="B58" s="4"/>
      <c r="D58" s="38"/>
      <c r="F58" s="38"/>
      <c r="H58" s="50"/>
      <c r="J58" s="38"/>
    </row>
    <row r="59" spans="1:14" x14ac:dyDescent="0.3">
      <c r="A59" s="4"/>
      <c r="B59" s="4"/>
      <c r="D59" s="38"/>
      <c r="F59" s="38"/>
      <c r="H59" s="50"/>
      <c r="J59" s="38"/>
      <c r="N59" s="53"/>
    </row>
    <row r="60" spans="1:14" x14ac:dyDescent="0.3">
      <c r="A60" s="6">
        <v>8040</v>
      </c>
      <c r="B60" s="6" t="s">
        <v>98</v>
      </c>
      <c r="D60" s="22">
        <v>2725</v>
      </c>
      <c r="E60" s="54"/>
      <c r="F60" s="54"/>
      <c r="G60" s="54"/>
      <c r="H60" s="22">
        <v>2266</v>
      </c>
      <c r="J60" s="38"/>
      <c r="N60" s="53"/>
    </row>
    <row r="61" spans="1:14" x14ac:dyDescent="0.3">
      <c r="A61" s="6">
        <v>8070</v>
      </c>
      <c r="B61" s="6" t="s">
        <v>99</v>
      </c>
      <c r="D61" s="22">
        <f>200+398.15</f>
        <v>598.15</v>
      </c>
      <c r="E61" s="54"/>
      <c r="F61" s="54"/>
      <c r="G61" s="54"/>
      <c r="H61" s="22"/>
      <c r="J61" s="38"/>
      <c r="N61" s="53"/>
    </row>
    <row r="62" spans="1:14" x14ac:dyDescent="0.3">
      <c r="A62" s="6">
        <v>8170</v>
      </c>
      <c r="B62" s="6" t="s">
        <v>100</v>
      </c>
      <c r="D62" s="30"/>
      <c r="E62" s="54"/>
      <c r="F62" s="54"/>
      <c r="G62" s="54"/>
      <c r="H62" s="30">
        <v>-1293.5</v>
      </c>
      <c r="J62" s="38"/>
      <c r="L62" s="52"/>
    </row>
    <row r="63" spans="1:14" x14ac:dyDescent="0.3">
      <c r="A63" s="4" t="s">
        <v>101</v>
      </c>
      <c r="B63" s="4"/>
      <c r="D63" s="37">
        <f>SUM(D60:D62)</f>
        <v>3323.15</v>
      </c>
      <c r="E63" s="55"/>
      <c r="F63" s="55"/>
      <c r="G63" s="55"/>
      <c r="H63" s="37">
        <f>SUM(H60:H62)</f>
        <v>972.5</v>
      </c>
      <c r="J63" s="38"/>
    </row>
    <row r="64" spans="1:14" x14ac:dyDescent="0.3">
      <c r="A64" s="4"/>
      <c r="B64" s="4"/>
      <c r="D64" s="50"/>
      <c r="E64" s="55"/>
      <c r="F64" s="55"/>
      <c r="G64" s="55"/>
      <c r="H64" s="50"/>
      <c r="J64" s="38"/>
    </row>
    <row r="65" spans="1:14" x14ac:dyDescent="0.3">
      <c r="A65" s="4" t="s">
        <v>102</v>
      </c>
      <c r="B65" s="4"/>
      <c r="D65" s="37">
        <f>D55+D63</f>
        <v>464303.04</v>
      </c>
      <c r="E65" s="55"/>
      <c r="F65" s="55"/>
      <c r="G65" s="55"/>
      <c r="H65" s="37">
        <f>H55+H63</f>
        <v>580926.39</v>
      </c>
      <c r="J65" s="38"/>
    </row>
    <row r="66" spans="1:14" x14ac:dyDescent="0.3">
      <c r="A66" s="4"/>
      <c r="B66" s="4"/>
      <c r="D66" s="50"/>
      <c r="E66" s="55"/>
      <c r="F66" s="55"/>
      <c r="G66" s="55"/>
      <c r="H66" s="50"/>
      <c r="J66" s="38"/>
    </row>
    <row r="67" spans="1:14" ht="15" thickBot="1" x14ac:dyDescent="0.35">
      <c r="A67" s="4" t="s">
        <v>103</v>
      </c>
      <c r="D67" s="33">
        <f>D21-D55+D63</f>
        <v>26802.430000000088</v>
      </c>
      <c r="E67" s="55"/>
      <c r="F67" s="55"/>
      <c r="G67" s="55"/>
      <c r="H67" s="33">
        <f>H21-H55+H63</f>
        <v>-45437.290000000037</v>
      </c>
      <c r="I67" s="52"/>
      <c r="J67" s="51"/>
      <c r="K67" s="52"/>
    </row>
    <row r="68" spans="1:14" x14ac:dyDescent="0.3">
      <c r="A68" s="19"/>
      <c r="D68" s="38"/>
      <c r="F68" s="38"/>
      <c r="H68" s="22"/>
      <c r="J68" s="38"/>
      <c r="N68" s="53"/>
    </row>
    <row r="69" spans="1:14" x14ac:dyDescent="0.3">
      <c r="A69" s="19"/>
      <c r="D69" s="38"/>
      <c r="F69" s="38"/>
      <c r="H69" s="22"/>
      <c r="J69" s="38"/>
    </row>
    <row r="70" spans="1:14" x14ac:dyDescent="0.3">
      <c r="D70" s="38"/>
      <c r="F70" s="38"/>
    </row>
    <row r="71" spans="1:14" x14ac:dyDescent="0.3">
      <c r="A71" s="4" t="s">
        <v>104</v>
      </c>
      <c r="D71" s="38"/>
      <c r="F71" s="38"/>
    </row>
    <row r="72" spans="1:14" ht="11.25" customHeight="1" x14ac:dyDescent="0.3">
      <c r="B72" s="56" t="s">
        <v>105</v>
      </c>
      <c r="C72" s="57"/>
      <c r="D72" s="58"/>
      <c r="E72" s="57"/>
      <c r="F72" s="6"/>
      <c r="G72" s="56" t="s">
        <v>106</v>
      </c>
      <c r="H72" s="15"/>
      <c r="I72" s="18"/>
      <c r="J72" s="6"/>
      <c r="K72" s="6"/>
    </row>
    <row r="73" spans="1:14" x14ac:dyDescent="0.3">
      <c r="A73" s="59"/>
      <c r="B73" s="41" t="s">
        <v>107</v>
      </c>
      <c r="C73" s="57">
        <f>553.89+563.26</f>
        <v>1117.1500000000001</v>
      </c>
      <c r="D73" s="38"/>
      <c r="E73" s="57"/>
      <c r="F73" s="6"/>
      <c r="G73" s="41" t="s">
        <v>108</v>
      </c>
      <c r="H73" s="15"/>
      <c r="I73" s="60"/>
      <c r="J73" s="61">
        <v>1500</v>
      </c>
      <c r="K73" s="6"/>
    </row>
    <row r="74" spans="1:14" x14ac:dyDescent="0.3">
      <c r="A74" s="20"/>
      <c r="B74" s="41" t="s">
        <v>109</v>
      </c>
      <c r="C74" s="57">
        <v>10000</v>
      </c>
      <c r="D74" s="62"/>
      <c r="E74" s="57"/>
      <c r="F74" s="6"/>
      <c r="G74" s="41" t="s">
        <v>110</v>
      </c>
      <c r="H74" s="15"/>
      <c r="I74" s="60"/>
      <c r="J74" s="61">
        <v>1500</v>
      </c>
      <c r="K74" s="6"/>
    </row>
    <row r="75" spans="1:14" x14ac:dyDescent="0.3">
      <c r="A75" s="20"/>
      <c r="B75" s="41" t="s">
        <v>111</v>
      </c>
      <c r="C75" s="57">
        <v>2000</v>
      </c>
      <c r="D75" s="63"/>
      <c r="E75" s="57"/>
      <c r="F75" s="6"/>
      <c r="G75" s="41" t="s">
        <v>112</v>
      </c>
      <c r="H75" s="15"/>
      <c r="I75" s="60"/>
      <c r="J75" s="61">
        <f>1500+1500+1500+1500+900+500+500+900+1500+900+900</f>
        <v>12100</v>
      </c>
      <c r="K75" s="6"/>
    </row>
    <row r="76" spans="1:14" x14ac:dyDescent="0.3">
      <c r="A76" s="20"/>
      <c r="B76" s="41"/>
      <c r="C76" s="64">
        <f>SUM(C73:C75)</f>
        <v>13117.15</v>
      </c>
      <c r="D76" s="63"/>
      <c r="E76" s="57"/>
      <c r="F76" s="6"/>
      <c r="G76" s="41" t="s">
        <v>113</v>
      </c>
      <c r="H76" s="15"/>
      <c r="I76" s="60"/>
      <c r="J76" s="61">
        <v>4150</v>
      </c>
      <c r="K76" s="6"/>
    </row>
    <row r="77" spans="1:14" x14ac:dyDescent="0.3">
      <c r="B77" s="41"/>
      <c r="C77" s="65"/>
      <c r="D77" s="63"/>
      <c r="E77" s="65"/>
      <c r="F77" s="6"/>
      <c r="G77" s="41" t="s">
        <v>114</v>
      </c>
      <c r="H77" s="15"/>
      <c r="I77" s="18"/>
      <c r="J77" s="57">
        <v>1222.5</v>
      </c>
      <c r="K77" s="6"/>
    </row>
    <row r="78" spans="1:14" x14ac:dyDescent="0.3">
      <c r="B78" s="41"/>
      <c r="C78" s="57"/>
      <c r="D78" s="63"/>
      <c r="E78" s="65"/>
      <c r="F78" s="6"/>
      <c r="G78" s="41" t="s">
        <v>115</v>
      </c>
      <c r="H78" s="15"/>
      <c r="I78" s="18"/>
      <c r="J78" s="57">
        <v>1259.3</v>
      </c>
      <c r="K78" s="6"/>
      <c r="L78" s="15"/>
    </row>
    <row r="79" spans="1:14" x14ac:dyDescent="0.3">
      <c r="A79" s="59"/>
      <c r="B79" s="56" t="s">
        <v>116</v>
      </c>
      <c r="C79" s="57"/>
      <c r="D79" s="63"/>
      <c r="E79" s="57"/>
      <c r="F79" s="6"/>
      <c r="G79" s="41"/>
      <c r="H79" s="15"/>
      <c r="I79" s="18"/>
      <c r="J79" s="66">
        <f>SUM(J73:J78)</f>
        <v>21731.8</v>
      </c>
      <c r="K79" s="6"/>
      <c r="L79" s="6"/>
      <c r="N79" s="53"/>
    </row>
    <row r="80" spans="1:14" x14ac:dyDescent="0.3">
      <c r="A80" s="20"/>
      <c r="B80" s="41" t="s">
        <v>117</v>
      </c>
      <c r="C80" s="61">
        <v>1505</v>
      </c>
      <c r="D80" s="62"/>
      <c r="E80" s="57"/>
      <c r="F80" s="62"/>
      <c r="G80" s="57"/>
      <c r="H80" s="41"/>
      <c r="K80" s="6"/>
      <c r="L80" s="15"/>
    </row>
    <row r="81" spans="1:12" x14ac:dyDescent="0.3">
      <c r="B81" s="41" t="s">
        <v>118</v>
      </c>
      <c r="C81" s="61">
        <f>5559+12012</f>
        <v>17571</v>
      </c>
      <c r="D81" s="62"/>
      <c r="E81" s="61"/>
      <c r="F81" s="62"/>
      <c r="G81" s="61"/>
      <c r="H81" s="41"/>
      <c r="K81" s="6"/>
      <c r="L81" s="15"/>
    </row>
    <row r="82" spans="1:12" x14ac:dyDescent="0.3">
      <c r="B82" s="41" t="s">
        <v>119</v>
      </c>
      <c r="C82" s="61">
        <v>4200</v>
      </c>
      <c r="D82" s="63"/>
      <c r="E82" s="61"/>
      <c r="F82" s="63"/>
      <c r="G82" s="56" t="s">
        <v>120</v>
      </c>
      <c r="H82" s="15"/>
      <c r="I82" s="18"/>
      <c r="J82" s="6"/>
      <c r="K82" s="6"/>
      <c r="L82" s="15"/>
    </row>
    <row r="83" spans="1:12" x14ac:dyDescent="0.3">
      <c r="B83" s="20" t="s">
        <v>121</v>
      </c>
      <c r="C83" s="57">
        <v>1400</v>
      </c>
      <c r="D83" s="38"/>
      <c r="E83" s="61"/>
      <c r="F83" s="38"/>
      <c r="G83" s="41" t="s">
        <v>122</v>
      </c>
      <c r="H83" s="15"/>
      <c r="I83" s="18"/>
      <c r="J83" s="61">
        <v>12548.98</v>
      </c>
      <c r="K83" s="6"/>
      <c r="L83" s="15"/>
    </row>
    <row r="84" spans="1:12" x14ac:dyDescent="0.3">
      <c r="A84" s="59"/>
      <c r="B84" s="41" t="s">
        <v>123</v>
      </c>
      <c r="C84" s="57">
        <v>1222.5</v>
      </c>
      <c r="E84" s="57"/>
      <c r="G84" s="41" t="s">
        <v>124</v>
      </c>
      <c r="H84" s="15"/>
      <c r="I84" s="18"/>
      <c r="J84" s="61">
        <v>6225</v>
      </c>
      <c r="K84" s="6"/>
      <c r="L84" s="15"/>
    </row>
    <row r="85" spans="1:12" x14ac:dyDescent="0.3">
      <c r="A85" s="41"/>
      <c r="B85" s="41"/>
      <c r="C85" s="66">
        <f>SUM(C80:C84)</f>
        <v>25898.5</v>
      </c>
      <c r="D85" s="67"/>
      <c r="E85" s="61"/>
      <c r="F85" s="67"/>
      <c r="G85" s="41" t="s">
        <v>125</v>
      </c>
      <c r="H85" s="15"/>
      <c r="I85" s="18"/>
      <c r="J85" s="61">
        <v>437</v>
      </c>
      <c r="K85" s="6"/>
      <c r="L85" s="15"/>
    </row>
    <row r="86" spans="1:12" x14ac:dyDescent="0.3">
      <c r="A86" s="41"/>
      <c r="B86" s="15"/>
      <c r="C86" s="42"/>
      <c r="D86" s="68"/>
      <c r="E86" s="69"/>
      <c r="F86" s="68"/>
      <c r="G86" s="41" t="s">
        <v>126</v>
      </c>
      <c r="H86" s="15"/>
      <c r="I86" s="18"/>
      <c r="J86" s="57">
        <v>9267.92</v>
      </c>
      <c r="K86" s="6"/>
      <c r="L86" s="6"/>
    </row>
    <row r="87" spans="1:12" x14ac:dyDescent="0.3">
      <c r="A87" s="41"/>
      <c r="B87" s="56" t="s">
        <v>127</v>
      </c>
      <c r="C87" s="42"/>
      <c r="E87" s="42"/>
      <c r="G87" s="41" t="s">
        <v>128</v>
      </c>
      <c r="H87" s="15"/>
      <c r="I87" s="18"/>
      <c r="J87" s="57">
        <v>38</v>
      </c>
      <c r="K87" s="6"/>
      <c r="L87" s="23"/>
    </row>
    <row r="88" spans="1:12" x14ac:dyDescent="0.3">
      <c r="A88" s="41"/>
      <c r="B88" s="41" t="s">
        <v>129</v>
      </c>
      <c r="C88" s="61">
        <v>1185</v>
      </c>
      <c r="E88" s="42"/>
      <c r="H88" s="15"/>
      <c r="I88" s="70"/>
      <c r="J88" s="66">
        <f>SUM(J83:J87)</f>
        <v>28516.9</v>
      </c>
      <c r="K88" s="6"/>
      <c r="L88" s="23"/>
    </row>
    <row r="89" spans="1:12" x14ac:dyDescent="0.3">
      <c r="A89" s="41"/>
      <c r="B89" s="41" t="s">
        <v>130</v>
      </c>
      <c r="C89" s="61">
        <v>460.6</v>
      </c>
      <c r="E89" s="42"/>
      <c r="H89" s="15"/>
      <c r="I89" s="71"/>
      <c r="J89" s="6"/>
      <c r="K89" s="6"/>
      <c r="L89" s="15"/>
    </row>
    <row r="90" spans="1:12" x14ac:dyDescent="0.3">
      <c r="A90" s="41"/>
      <c r="B90" s="41" t="s">
        <v>131</v>
      </c>
      <c r="C90" s="61">
        <f>237.1+3384+2586+2333</f>
        <v>8540.1</v>
      </c>
      <c r="E90" s="42"/>
      <c r="G90" s="56" t="s">
        <v>132</v>
      </c>
      <c r="H90" s="15"/>
      <c r="I90" s="71"/>
      <c r="J90" s="6"/>
      <c r="K90" s="6"/>
      <c r="L90" s="15"/>
    </row>
    <row r="91" spans="1:12" x14ac:dyDescent="0.3">
      <c r="A91" s="41"/>
      <c r="B91" s="41" t="s">
        <v>133</v>
      </c>
      <c r="C91" s="57">
        <f>33676+8773.75</f>
        <v>42449.75</v>
      </c>
      <c r="E91" s="42"/>
      <c r="G91" s="41" t="s">
        <v>134</v>
      </c>
      <c r="H91" s="15"/>
      <c r="I91" s="18"/>
      <c r="J91" s="61">
        <v>9126</v>
      </c>
      <c r="K91" s="6"/>
      <c r="L91" s="15"/>
    </row>
    <row r="92" spans="1:12" x14ac:dyDescent="0.3">
      <c r="A92" s="41"/>
      <c r="B92" s="41"/>
      <c r="C92" s="66">
        <f>SUM(C88:C91)</f>
        <v>52635.45</v>
      </c>
      <c r="E92" s="42"/>
      <c r="G92" s="41" t="s">
        <v>135</v>
      </c>
      <c r="H92" s="15"/>
      <c r="I92" s="18"/>
      <c r="J92" s="61">
        <v>6390</v>
      </c>
      <c r="K92" s="6"/>
    </row>
    <row r="93" spans="1:12" x14ac:dyDescent="0.3">
      <c r="B93" s="15"/>
      <c r="D93" s="38"/>
      <c r="F93" s="38"/>
      <c r="G93" s="41" t="s">
        <v>136</v>
      </c>
      <c r="H93" s="15"/>
      <c r="I93" s="18"/>
      <c r="J93" s="57">
        <v>21050</v>
      </c>
      <c r="K93" s="6"/>
    </row>
    <row r="94" spans="1:12" x14ac:dyDescent="0.3">
      <c r="B94" s="56" t="s">
        <v>137</v>
      </c>
      <c r="D94" s="38"/>
      <c r="F94" s="38"/>
      <c r="G94" s="41" t="s">
        <v>138</v>
      </c>
      <c r="H94" s="15"/>
      <c r="I94" s="18"/>
      <c r="J94" s="57">
        <v>4100</v>
      </c>
      <c r="K94" s="6"/>
      <c r="L94" s="16"/>
    </row>
    <row r="95" spans="1:12" x14ac:dyDescent="0.3">
      <c r="B95" s="41" t="s">
        <v>139</v>
      </c>
      <c r="C95" s="61">
        <f>2500+2500+1000</f>
        <v>6000</v>
      </c>
      <c r="D95" s="63"/>
      <c r="F95" s="63"/>
      <c r="H95" s="15"/>
      <c r="I95" s="70"/>
      <c r="J95" s="66">
        <f>SUM(J91:J94)</f>
        <v>40666</v>
      </c>
      <c r="K95" s="6"/>
    </row>
    <row r="96" spans="1:12" x14ac:dyDescent="0.3">
      <c r="B96" s="41" t="s">
        <v>140</v>
      </c>
      <c r="C96" s="61">
        <f>2000+3000+1500</f>
        <v>6500</v>
      </c>
      <c r="D96" s="38"/>
      <c r="F96" s="38"/>
      <c r="G96" s="17"/>
      <c r="H96" s="15"/>
      <c r="I96" s="18"/>
      <c r="J96" s="15"/>
      <c r="K96" s="6"/>
    </row>
    <row r="97" spans="2:12" x14ac:dyDescent="0.3">
      <c r="B97" s="41" t="s">
        <v>141</v>
      </c>
      <c r="C97" s="61">
        <f>2000+2000+6000+2000</f>
        <v>12000</v>
      </c>
      <c r="D97" s="38"/>
      <c r="F97" s="38"/>
      <c r="G97" s="17"/>
      <c r="H97" s="15"/>
      <c r="I97" s="18"/>
      <c r="J97" s="15"/>
      <c r="K97" s="6"/>
      <c r="L97" s="15"/>
    </row>
    <row r="98" spans="2:12" x14ac:dyDescent="0.3">
      <c r="B98" s="15"/>
      <c r="C98" s="66">
        <f>SUM(C95:C97)</f>
        <v>24500</v>
      </c>
      <c r="D98" s="38"/>
      <c r="F98" s="38"/>
      <c r="L98" s="15"/>
    </row>
    <row r="99" spans="2:12" x14ac:dyDescent="0.3">
      <c r="B99" s="15"/>
      <c r="D99" s="63"/>
      <c r="F99" s="63"/>
    </row>
    <row r="100" spans="2:12" x14ac:dyDescent="0.3">
      <c r="B100" s="15"/>
      <c r="D100" s="63" t="s">
        <v>54</v>
      </c>
      <c r="F100" s="63" t="s">
        <v>54</v>
      </c>
    </row>
    <row r="101" spans="2:12" x14ac:dyDescent="0.3">
      <c r="D101" s="63"/>
      <c r="F101" s="63"/>
      <c r="L101" s="16"/>
    </row>
    <row r="102" spans="2:12" x14ac:dyDescent="0.3">
      <c r="D102" s="38"/>
      <c r="F102" s="38"/>
    </row>
    <row r="109" spans="2:12" x14ac:dyDescent="0.3">
      <c r="L109" s="42"/>
    </row>
    <row r="110" spans="2:12" x14ac:dyDescent="0.3">
      <c r="L110" s="42"/>
    </row>
    <row r="111" spans="2:12" x14ac:dyDescent="0.3">
      <c r="L111" s="42"/>
    </row>
    <row r="119" spans="1:241" x14ac:dyDescent="0.3">
      <c r="L119" s="7"/>
    </row>
    <row r="120" spans="1:241" x14ac:dyDescent="0.3">
      <c r="L120" s="7"/>
    </row>
    <row r="121" spans="1:241" x14ac:dyDescent="0.3">
      <c r="H121" s="17" t="s">
        <v>54</v>
      </c>
      <c r="L121" s="7"/>
    </row>
    <row r="122" spans="1:241" x14ac:dyDescent="0.3">
      <c r="L122" s="7"/>
    </row>
    <row r="127" spans="1:241" s="15" customFormat="1" x14ac:dyDescent="0.3">
      <c r="A127" s="6"/>
      <c r="B127" s="6"/>
      <c r="D127" s="18"/>
      <c r="F127" s="18"/>
      <c r="H127" s="17"/>
      <c r="J127" s="18"/>
      <c r="L127" s="17"/>
      <c r="M127" s="6"/>
      <c r="N127" s="6"/>
      <c r="O127" s="6"/>
      <c r="P127" s="7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</row>
    <row r="130" spans="1:241" x14ac:dyDescent="0.3">
      <c r="B130" s="6" t="s">
        <v>54</v>
      </c>
    </row>
    <row r="136" spans="1:241" s="15" customFormat="1" x14ac:dyDescent="0.3">
      <c r="A136" s="6"/>
      <c r="B136" s="6"/>
      <c r="D136" s="18"/>
      <c r="F136" s="18"/>
      <c r="H136" s="17"/>
      <c r="J136" s="18"/>
      <c r="L136" s="17"/>
      <c r="M136" s="6"/>
      <c r="N136" s="6"/>
      <c r="O136" s="6"/>
      <c r="P136" s="7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</row>
    <row r="161" spans="1:1" x14ac:dyDescent="0.3">
      <c r="A161" s="4"/>
    </row>
  </sheetData>
  <protectedRanges>
    <protectedRange sqref="F6:F20 D6:D20" name="Årets budsjett_1"/>
    <protectedRange sqref="D24:D54 F24:F54" name="Årets budsjett"/>
  </protectedRanges>
  <mergeCells count="1">
    <mergeCell ref="A1:J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Sissel Smedby</dc:creator>
  <cp:lastModifiedBy>Gro Hvidsten</cp:lastModifiedBy>
  <cp:lastPrinted>2020-03-09T14:35:22Z</cp:lastPrinted>
  <dcterms:created xsi:type="dcterms:W3CDTF">2020-02-29T08:20:54Z</dcterms:created>
  <dcterms:modified xsi:type="dcterms:W3CDTF">2020-03-10T14:50:02Z</dcterms:modified>
</cp:coreProperties>
</file>