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/>
  <mc:AlternateContent xmlns:mc="http://schemas.openxmlformats.org/markup-compatibility/2006">
    <mc:Choice Requires="x15">
      <x15ac:absPath xmlns:x15ac="http://schemas.microsoft.com/office/spreadsheetml/2010/11/ac" url="/Users/AndersMastrup/Downloads/"/>
    </mc:Choice>
  </mc:AlternateContent>
  <xr:revisionPtr revIDLastSave="0" documentId="8_{9D12E303-99F7-A948-BAA6-C01424D72281}" xr6:coauthVersionLast="47" xr6:coauthVersionMax="47" xr10:uidLastSave="{00000000-0000-0000-0000-000000000000}"/>
  <bookViews>
    <workbookView xWindow="0" yWindow="760" windowWidth="30240" windowHeight="18120" xr2:uid="{00000000-000D-0000-FFFF-FFFF00000000}"/>
  </bookViews>
  <sheets>
    <sheet name="Budsjett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0" i="1" l="1"/>
  <c r="G126" i="1"/>
  <c r="G125" i="1"/>
  <c r="G124" i="1"/>
  <c r="I123" i="1"/>
  <c r="G123" i="1"/>
  <c r="G122" i="1"/>
  <c r="G121" i="1"/>
  <c r="G120" i="1"/>
  <c r="G119" i="1" s="1"/>
  <c r="G127" i="1" s="1"/>
  <c r="I119" i="1"/>
  <c r="I127" i="1" s="1"/>
  <c r="E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3" i="1"/>
  <c r="G102" i="1"/>
  <c r="G101" i="1"/>
  <c r="G100" i="1"/>
  <c r="G99" i="1"/>
  <c r="G98" i="1"/>
  <c r="G97" i="1"/>
  <c r="G95" i="1"/>
  <c r="G94" i="1"/>
  <c r="G93" i="1"/>
  <c r="G92" i="1"/>
  <c r="G91" i="1"/>
  <c r="G90" i="1"/>
  <c r="G89" i="1"/>
  <c r="G88" i="1"/>
  <c r="G87" i="1"/>
  <c r="G86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 s="1"/>
  <c r="I72" i="1"/>
  <c r="I117" i="1" s="1"/>
  <c r="E72" i="1"/>
  <c r="G71" i="1"/>
  <c r="G70" i="1"/>
  <c r="E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I50" i="1"/>
  <c r="G50" i="1"/>
  <c r="G49" i="1"/>
  <c r="G48" i="1"/>
  <c r="I47" i="1"/>
  <c r="G47" i="1"/>
  <c r="G117" i="1" s="1"/>
  <c r="E47" i="1"/>
  <c r="G46" i="1"/>
  <c r="G45" i="1"/>
  <c r="G44" i="1"/>
  <c r="I43" i="1"/>
  <c r="G43" i="1"/>
  <c r="E43" i="1"/>
  <c r="G41" i="1"/>
  <c r="E40" i="1"/>
  <c r="G40" i="1" s="1"/>
  <c r="G39" i="1"/>
  <c r="G38" i="1"/>
  <c r="G35" i="1"/>
  <c r="G34" i="1"/>
  <c r="G33" i="1"/>
  <c r="G32" i="1"/>
  <c r="I31" i="1"/>
  <c r="I28" i="1" s="1"/>
  <c r="G31" i="1"/>
  <c r="G30" i="1"/>
  <c r="G29" i="1"/>
  <c r="E28" i="1"/>
  <c r="G27" i="1"/>
  <c r="G26" i="1"/>
  <c r="G25" i="1"/>
  <c r="G24" i="1"/>
  <c r="E23" i="1"/>
  <c r="G23" i="1" s="1"/>
  <c r="G22" i="1"/>
  <c r="G21" i="1"/>
  <c r="G20" i="1"/>
  <c r="G19" i="1"/>
  <c r="G18" i="1"/>
  <c r="G17" i="1"/>
  <c r="G16" i="1"/>
  <c r="G15" i="1"/>
  <c r="G14" i="1"/>
  <c r="G13" i="1"/>
  <c r="G12" i="1"/>
  <c r="I11" i="1"/>
  <c r="G10" i="1"/>
  <c r="G9" i="1"/>
  <c r="G8" i="1"/>
  <c r="I7" i="1"/>
  <c r="I6" i="1" s="1"/>
  <c r="E7" i="1"/>
  <c r="E6" i="1" s="1"/>
  <c r="E42" i="1" s="1"/>
  <c r="E118" i="1" s="1"/>
  <c r="G118" i="1" l="1"/>
  <c r="G128" i="1" s="1"/>
  <c r="E128" i="1"/>
  <c r="I42" i="1"/>
  <c r="I118" i="1" s="1"/>
  <c r="I128" i="1" s="1"/>
  <c r="G28" i="1"/>
  <c r="G42" i="1" s="1"/>
  <c r="G7" i="1"/>
  <c r="G6" i="1" s="1"/>
</calcChain>
</file>

<file path=xl/sharedStrings.xml><?xml version="1.0" encoding="utf-8"?>
<sst xmlns="http://schemas.openxmlformats.org/spreadsheetml/2006/main" count="381" uniqueCount="371">
  <si>
    <t>Resultatregnskap</t>
  </si>
  <si>
    <t>Hallingdal Fotballklubb</t>
  </si>
  <si>
    <t>Kontonr.</t>
  </si>
  <si>
    <t>Konto</t>
  </si>
  <si>
    <t>2024</t>
  </si>
  <si>
    <t>2023</t>
  </si>
  <si>
    <t>Tilegg Desember 2024</t>
  </si>
  <si>
    <t>Kommentar</t>
  </si>
  <si>
    <t>Sum 24</t>
  </si>
  <si>
    <t>foreløpig 2024</t>
  </si>
  <si>
    <t>Budsjett 2025</t>
  </si>
  <si>
    <t>kommentarer</t>
  </si>
  <si>
    <t>budsjett 2025 variabel</t>
  </si>
  <si>
    <t>Salgsinntekt</t>
  </si>
  <si>
    <t>2 863 743,70</t>
  </si>
  <si>
    <t>3000</t>
  </si>
  <si>
    <t>Sponsor-reklameinntekt mva.plikt</t>
  </si>
  <si>
    <t>NEXT+McDonalds+interpotik</t>
  </si>
  <si>
    <t>1 059 212,00</t>
  </si>
  <si>
    <t>70k+ på gjensidige</t>
  </si>
  <si>
    <t>3009</t>
  </si>
  <si>
    <t>Opptjent, ikke fakturert inntekt</t>
  </si>
  <si>
    <t>Utleie av 9 seter</t>
  </si>
  <si>
    <t>3060</t>
  </si>
  <si>
    <t>Uttak av varer</t>
  </si>
  <si>
    <t>3100</t>
  </si>
  <si>
    <t>Sponsor-reklameinntekter mva.fritt.</t>
  </si>
  <si>
    <t>97 221,00</t>
  </si>
  <si>
    <t>70 000</t>
  </si>
  <si>
    <t>3150</t>
  </si>
  <si>
    <t>salg jubileumsbøker</t>
  </si>
  <si>
    <t>-22 455,00</t>
  </si>
  <si>
    <t>alle spillere selger 1 bok ++=150</t>
  </si>
  <si>
    <t>3190</t>
  </si>
  <si>
    <t>Periodisert inntekter</t>
  </si>
  <si>
    <t>3200</t>
  </si>
  <si>
    <t>Salgsinntekter utenfor avg.område</t>
  </si>
  <si>
    <t>3202</t>
  </si>
  <si>
    <t>Bingoinntekter</t>
  </si>
  <si>
    <t>Bingo-januar</t>
  </si>
  <si>
    <t>62 442,01</t>
  </si>
  <si>
    <t>3203</t>
  </si>
  <si>
    <t>Sesongkort/billetter</t>
  </si>
  <si>
    <t>3204</t>
  </si>
  <si>
    <t>Grasrotandelen Norsk Tipping</t>
  </si>
  <si>
    <t>Grasrot januar</t>
  </si>
  <si>
    <t>122 247,24</t>
  </si>
  <si>
    <t>3205</t>
  </si>
  <si>
    <t>Kiosk -og billettinntekter</t>
  </si>
  <si>
    <t>438 872,00</t>
  </si>
  <si>
    <t>Avhenig av NM</t>
  </si>
  <si>
    <t>3210</t>
  </si>
  <si>
    <t>Klubboverføring</t>
  </si>
  <si>
    <t>160 745,50</t>
  </si>
  <si>
    <t>Solidaritetsmidler</t>
  </si>
  <si>
    <t>3400</t>
  </si>
  <si>
    <t>Spesielt offentlig tilskudd for tilvirkede/solgte varer</t>
  </si>
  <si>
    <t>3440</t>
  </si>
  <si>
    <t>Kommunale tilskudd</t>
  </si>
  <si>
    <t>75 892,00</t>
  </si>
  <si>
    <t>3441</t>
  </si>
  <si>
    <t>Tilskudd Fylkeskommune</t>
  </si>
  <si>
    <t>150 000,00</t>
  </si>
  <si>
    <t>3444</t>
  </si>
  <si>
    <t>Tilskudd fra lokale fotballklubber</t>
  </si>
  <si>
    <t>332 499,00</t>
  </si>
  <si>
    <t>40000 hemsedalavtale</t>
  </si>
  <si>
    <t>3445</t>
  </si>
  <si>
    <t>Tilskudd kretsen</t>
  </si>
  <si>
    <t>tilskudd tilrettelagt
NM kamp tilskudd</t>
  </si>
  <si>
    <t>73 011,00</t>
  </si>
  <si>
    <t>3446</t>
  </si>
  <si>
    <t>Tilskudd gatelag</t>
  </si>
  <si>
    <t>30 000,00</t>
  </si>
  <si>
    <t>3447</t>
  </si>
  <si>
    <t>Tilskudd fra stiftelser</t>
  </si>
  <si>
    <t>250 000,00</t>
  </si>
  <si>
    <t xml:space="preserve">innvilget 190 000 </t>
  </si>
  <si>
    <t>3448</t>
  </si>
  <si>
    <t>Tilskudd HFK fondet</t>
  </si>
  <si>
    <t>24 056,95</t>
  </si>
  <si>
    <t>3450</t>
  </si>
  <si>
    <t>Gaver</t>
  </si>
  <si>
    <t>10 000,00</t>
  </si>
  <si>
    <t>Annen driftsinntekt</t>
  </si>
  <si>
    <t>2 070 837,17</t>
  </si>
  <si>
    <t>3620</t>
  </si>
  <si>
    <t>Annen leieinntekt</t>
  </si>
  <si>
    <t>14 400,00</t>
  </si>
  <si>
    <t>3900</t>
  </si>
  <si>
    <t>Andre driftsinntekter</t>
  </si>
  <si>
    <t>Mva komp</t>
  </si>
  <si>
    <t>554 556,90</t>
  </si>
  <si>
    <t>viderefakturering og moms</t>
  </si>
  <si>
    <t>3920</t>
  </si>
  <si>
    <t>Ordinær treningsavgift spillere</t>
  </si>
  <si>
    <t>180 275,00</t>
  </si>
  <si>
    <t>flere medlemmer</t>
  </si>
  <si>
    <t>3921</t>
  </si>
  <si>
    <t>Medlemskontingent</t>
  </si>
  <si>
    <t>33 650,00</t>
  </si>
  <si>
    <t>3923</t>
  </si>
  <si>
    <t>Treningavg. spillerutvikling</t>
  </si>
  <si>
    <t>2 400,00</t>
  </si>
  <si>
    <t>3924</t>
  </si>
  <si>
    <t>Deltakteravgift TINE Fotballskole</t>
  </si>
  <si>
    <t>251 117,00</t>
  </si>
  <si>
    <t>Treningsavgift akademiet</t>
  </si>
  <si>
    <t>Treningsavgift Akademi
Trolig litt høyere</t>
  </si>
  <si>
    <t>105 325,00</t>
  </si>
  <si>
    <t>3925</t>
  </si>
  <si>
    <t>Treningsavgift Hallinglag</t>
  </si>
  <si>
    <t>avhengig av avtale med klubbene, ingen egenandel i 2025</t>
  </si>
  <si>
    <t>3930</t>
  </si>
  <si>
    <t>Egenandel Norway Cup</t>
  </si>
  <si>
    <t>279 050,00</t>
  </si>
  <si>
    <t>3931</t>
  </si>
  <si>
    <t>Egenandel treningsleir</t>
  </si>
  <si>
    <t>388 830,00</t>
  </si>
  <si>
    <t>treningsleir, avhengig av lotteri</t>
  </si>
  <si>
    <t>3935</t>
  </si>
  <si>
    <t>Dugnad</t>
  </si>
  <si>
    <t>Auksjon 15000
Reduksjon egenandel
pølsesalg -6355</t>
  </si>
  <si>
    <t>211 313,27</t>
  </si>
  <si>
    <t>Bruse, loppemarked, skarverennet, ryddedugnad-Håper på større dugnadsinntekter, kommer ann på utslysninger eks handelens miljøfond</t>
  </si>
  <si>
    <t>økes hvis lotteriet kommer inn i denne posten</t>
  </si>
  <si>
    <t>3970</t>
  </si>
  <si>
    <t>Egenandel reiser</t>
  </si>
  <si>
    <t>49 920,00</t>
  </si>
  <si>
    <t>Sum driftsinntekter</t>
  </si>
  <si>
    <t>4 934 580,87</t>
  </si>
  <si>
    <t>Varekostnad</t>
  </si>
  <si>
    <t>130 628,73</t>
  </si>
  <si>
    <t>4060</t>
  </si>
  <si>
    <t>Frakt, toll og spedisjon</t>
  </si>
  <si>
    <t>4300</t>
  </si>
  <si>
    <t>Varekjøp kiosk</t>
  </si>
  <si>
    <t>130 509,73</t>
  </si>
  <si>
    <t xml:space="preserve">avhengig av -nm </t>
  </si>
  <si>
    <t>4500</t>
  </si>
  <si>
    <t>Fremmedytelse og underentreprise</t>
  </si>
  <si>
    <t>Lønnskostnad</t>
  </si>
  <si>
    <t>1 724 543,88</t>
  </si>
  <si>
    <t xml:space="preserve">lag noen underark </t>
  </si>
  <si>
    <t>5000</t>
  </si>
  <si>
    <t>Honorar trenere</t>
  </si>
  <si>
    <t>231 123,42</t>
  </si>
  <si>
    <t>lagstrenere+gatelag+tilrettelagt+sosialmøteplass+akademi+hallinglag+Jarle staanes
Kan øke proposjonelt med tilskudd vi får fra evt stiftelser etc, eks 2023</t>
  </si>
  <si>
    <t>5005</t>
  </si>
  <si>
    <t>Honorar Fotballskole u/fp</t>
  </si>
  <si>
    <t>197 580,00</t>
  </si>
  <si>
    <t>Hva ligger i de 197000? sansynligvis noe aktivitetsuke, skulle vært ført 5011</t>
  </si>
  <si>
    <t>5006</t>
  </si>
  <si>
    <t>Lønn adm trenere</t>
  </si>
  <si>
    <t>fastlønn ++</t>
  </si>
  <si>
    <t>848 543,11</t>
  </si>
  <si>
    <t xml:space="preserve">foreløpig, kanskje øke til 950 feks? </t>
  </si>
  <si>
    <t>5010</t>
  </si>
  <si>
    <t>Trenerhonorar fri treningsavgift mm</t>
  </si>
  <si>
    <t>5011</t>
  </si>
  <si>
    <t>Honorar Aktivitetsuke u/fp</t>
  </si>
  <si>
    <t>48 700,00</t>
  </si>
  <si>
    <t>Kan justere</t>
  </si>
  <si>
    <t>5020</t>
  </si>
  <si>
    <t>Beregnede feriepenger</t>
  </si>
  <si>
    <t>110 125,99</t>
  </si>
  <si>
    <t>må økes proposjonelt evt</t>
  </si>
  <si>
    <t>5040</t>
  </si>
  <si>
    <t>Dommerutgifter ikke innberettet</t>
  </si>
  <si>
    <t>69 956,27</t>
  </si>
  <si>
    <t>nb kunn dommerhonoraret</t>
  </si>
  <si>
    <t>5090</t>
  </si>
  <si>
    <t>Påløpt, ikke utbetalt lønn inkl aga</t>
  </si>
  <si>
    <t>-14 220,49</t>
  </si>
  <si>
    <t>5250</t>
  </si>
  <si>
    <t>Forsikringer</t>
  </si>
  <si>
    <t>1 923,00</t>
  </si>
  <si>
    <t>5280</t>
  </si>
  <si>
    <t>Annen fordel i arbeidsforhold</t>
  </si>
  <si>
    <t>3 334,00</t>
  </si>
  <si>
    <t>5290</t>
  </si>
  <si>
    <t>Motkonto for gruppe 52</t>
  </si>
  <si>
    <t>-5 257,00</t>
  </si>
  <si>
    <t>5400</t>
  </si>
  <si>
    <t>Arbeidsgiveravgift</t>
  </si>
  <si>
    <t>147 176,42</t>
  </si>
  <si>
    <t>økes proposjonelt</t>
  </si>
  <si>
    <t>5405</t>
  </si>
  <si>
    <t>Arbeidsgiveravg. av påløpne feriepenger</t>
  </si>
  <si>
    <t>11 673,30</t>
  </si>
  <si>
    <t>5500</t>
  </si>
  <si>
    <t>Annen kostnadsgodtgjørelse</t>
  </si>
  <si>
    <t>5900</t>
  </si>
  <si>
    <t>Gaver til ansatte</t>
  </si>
  <si>
    <t>6 033,60</t>
  </si>
  <si>
    <t>5920</t>
  </si>
  <si>
    <t>Yrkesskadeforsikring</t>
  </si>
  <si>
    <t>10 018,26</t>
  </si>
  <si>
    <t>5930</t>
  </si>
  <si>
    <t>Andre personalforsikringer</t>
  </si>
  <si>
    <t>5945</t>
  </si>
  <si>
    <t>OTP</t>
  </si>
  <si>
    <t>57 253,00</t>
  </si>
  <si>
    <t>5946</t>
  </si>
  <si>
    <t>OTP innberettet</t>
  </si>
  <si>
    <t>5952</t>
  </si>
  <si>
    <t>Innberetning OTP/AFP</t>
  </si>
  <si>
    <t>5953</t>
  </si>
  <si>
    <t>Motkonto Innberetning OTP/AFP</t>
  </si>
  <si>
    <t>-57 253,00</t>
  </si>
  <si>
    <t>5990</t>
  </si>
  <si>
    <t>Annen personalkostnad</t>
  </si>
  <si>
    <t>-2 753,00</t>
  </si>
  <si>
    <t>Avskrivning på varige driftsmidler og immatrielle eiendeler</t>
  </si>
  <si>
    <t>103 045,98</t>
  </si>
  <si>
    <t>6010</t>
  </si>
  <si>
    <t>Avskrivning på transportmidler, maskiner og inventar</t>
  </si>
  <si>
    <t>Annen driftskostnad</t>
  </si>
  <si>
    <t>2 962 018,53</t>
  </si>
  <si>
    <t>6300</t>
  </si>
  <si>
    <t>Leie lokaler</t>
  </si>
  <si>
    <t>107 796,00</t>
  </si>
  <si>
    <t>6301</t>
  </si>
  <si>
    <t>Leie idrettshall og garderober</t>
  </si>
  <si>
    <t>66 490,00</t>
  </si>
  <si>
    <t>kommentra, vi må leie garderober av gol og bane of gol kommune</t>
  </si>
  <si>
    <t>6420</t>
  </si>
  <si>
    <t>Leie datasystemer</t>
  </si>
  <si>
    <t>32 921,30</t>
  </si>
  <si>
    <t>6440</t>
  </si>
  <si>
    <t>Leie transportmidler</t>
  </si>
  <si>
    <t>76 937,04</t>
  </si>
  <si>
    <t>6550</t>
  </si>
  <si>
    <t>Driftsmateriale</t>
  </si>
  <si>
    <t>4 729,69</t>
  </si>
  <si>
    <t>6552</t>
  </si>
  <si>
    <t>Programvareanskaffelser</t>
  </si>
  <si>
    <t>6580</t>
  </si>
  <si>
    <t>Idrettsutstyr</t>
  </si>
  <si>
    <t>184 318,61</t>
  </si>
  <si>
    <t>økes i takt med tilskudd, eks jenteprosjekt, gatelag, tilrettelagt
vi har fått masse utstyr gratis av vgs! korttidstrenere låner utstyr
Kan periodisere noe, for å sikkre under 5 mill</t>
  </si>
  <si>
    <t>6582</t>
  </si>
  <si>
    <t>Utstyr avd</t>
  </si>
  <si>
    <t>63 261,84</t>
  </si>
  <si>
    <t>6590</t>
  </si>
  <si>
    <t>Annet driftsmateriale</t>
  </si>
  <si>
    <t>5 856,88</t>
  </si>
  <si>
    <t>6705</t>
  </si>
  <si>
    <t>Regnskapshonorar</t>
  </si>
  <si>
    <t>130 712,47</t>
  </si>
  <si>
    <t>6790</t>
  </si>
  <si>
    <t>Annen fremmed tjeneste</t>
  </si>
  <si>
    <t>6800</t>
  </si>
  <si>
    <t>Kontorrekvisita</t>
  </si>
  <si>
    <t>Hall</t>
  </si>
  <si>
    <t>Trykkkostnader jubileumsbok</t>
  </si>
  <si>
    <t>periodiseres 355000</t>
  </si>
  <si>
    <t>6860</t>
  </si>
  <si>
    <t>Møter, kurs, oppdatering o.l</t>
  </si>
  <si>
    <t>6 020,60</t>
  </si>
  <si>
    <t>6865</t>
  </si>
  <si>
    <t>Servering m.v.</t>
  </si>
  <si>
    <t>222 605,72</t>
  </si>
  <si>
    <t>6940</t>
  </si>
  <si>
    <t>Porto</t>
  </si>
  <si>
    <t>7000</t>
  </si>
  <si>
    <t>Drivstoff transportmiddel 1</t>
  </si>
  <si>
    <t>66 210,37</t>
  </si>
  <si>
    <t>7001</t>
  </si>
  <si>
    <t>Drivstoff el-bil</t>
  </si>
  <si>
    <t>4 558,87</t>
  </si>
  <si>
    <t>7020</t>
  </si>
  <si>
    <t>Vedlikehold transportmiddel 1</t>
  </si>
  <si>
    <t>21 544,40</t>
  </si>
  <si>
    <t>7040</t>
  </si>
  <si>
    <t>Forsikring</t>
  </si>
  <si>
    <t>19 002,75</t>
  </si>
  <si>
    <t>7090</t>
  </si>
  <si>
    <t>Annen kostnad transportmidler</t>
  </si>
  <si>
    <t>7100</t>
  </si>
  <si>
    <t>Bilgodtgj. trenere oppgaveplikt</t>
  </si>
  <si>
    <t>218 682,25</t>
  </si>
  <si>
    <t>??</t>
  </si>
  <si>
    <t>Bilgodtgj faste ansatte oppgavepliktig</t>
  </si>
  <si>
    <t>7101</t>
  </si>
  <si>
    <t>Bilgodtgj. dommere</t>
  </si>
  <si>
    <t>70 288,15</t>
  </si>
  <si>
    <t>7104</t>
  </si>
  <si>
    <t>Bilgodtgj. uten skatt til avregning</t>
  </si>
  <si>
    <t>7140</t>
  </si>
  <si>
    <t>Reisekostnad, bom, hotellopphold m.v.</t>
  </si>
  <si>
    <t>555 998,56</t>
  </si>
  <si>
    <t>justere senere, hfk fond dekker noe av sum</t>
  </si>
  <si>
    <t>7142</t>
  </si>
  <si>
    <t>Treningsleir</t>
  </si>
  <si>
    <t>686 883,35</t>
  </si>
  <si>
    <t>treningsleir faktura fra m-travel, blir justert senere evt-HFK fond dekekr noe av sum</t>
  </si>
  <si>
    <t>7150</t>
  </si>
  <si>
    <t>Diettkostnad dommere</t>
  </si>
  <si>
    <t>8 778,00</t>
  </si>
  <si>
    <t>7320</t>
  </si>
  <si>
    <t>Reklame</t>
  </si>
  <si>
    <t>38 938,00</t>
  </si>
  <si>
    <t>7400</t>
  </si>
  <si>
    <t>Kontingent</t>
  </si>
  <si>
    <t>4 700,00</t>
  </si>
  <si>
    <t>Buskerudfotballens venner</t>
  </si>
  <si>
    <t>7410</t>
  </si>
  <si>
    <t>Kretskontingent</t>
  </si>
  <si>
    <t>9 940,00</t>
  </si>
  <si>
    <t>7411</t>
  </si>
  <si>
    <t>Overgangsavg. amatørspiller</t>
  </si>
  <si>
    <t>22 800,00</t>
  </si>
  <si>
    <t>7413</t>
  </si>
  <si>
    <t>Lagsavgift</t>
  </si>
  <si>
    <t>124 000,00</t>
  </si>
  <si>
    <t>7415</t>
  </si>
  <si>
    <t>Avgift avd</t>
  </si>
  <si>
    <t>45 250,00</t>
  </si>
  <si>
    <t>7420</t>
  </si>
  <si>
    <t>Gaver/premier</t>
  </si>
  <si>
    <t>20 212,38</t>
  </si>
  <si>
    <t>7500</t>
  </si>
  <si>
    <t>Forsikringspremie</t>
  </si>
  <si>
    <t>98 865,12</t>
  </si>
  <si>
    <t>7710</t>
  </si>
  <si>
    <t>Styre- og bedriftsforsamlingsmøter</t>
  </si>
  <si>
    <t>3 940,31</t>
  </si>
  <si>
    <t>7740</t>
  </si>
  <si>
    <t>Øresavrunding</t>
  </si>
  <si>
    <t>7746</t>
  </si>
  <si>
    <t>Konto 7746</t>
  </si>
  <si>
    <t>7770</t>
  </si>
  <si>
    <t>Bank og kortgebyrer</t>
  </si>
  <si>
    <t>29 953,17</t>
  </si>
  <si>
    <t xml:space="preserve">avhengig av NM </t>
  </si>
  <si>
    <t>7790</t>
  </si>
  <si>
    <t>Annen kostnad</t>
  </si>
  <si>
    <t>andre kostnader</t>
  </si>
  <si>
    <t>8 748,00</t>
  </si>
  <si>
    <t>7839</t>
  </si>
  <si>
    <t>Endring i avsetning til tap</t>
  </si>
  <si>
    <t>Sum driftskostnader</t>
  </si>
  <si>
    <t>4 920 237,12</t>
  </si>
  <si>
    <t>Driftsresultat</t>
  </si>
  <si>
    <t>14 343,75</t>
  </si>
  <si>
    <t>Annen finansinntekt</t>
  </si>
  <si>
    <t>6 151,10</t>
  </si>
  <si>
    <t>8050</t>
  </si>
  <si>
    <t>Annen renteinntekt</t>
  </si>
  <si>
    <t>8060</t>
  </si>
  <si>
    <t>Valutagevinst (agio)</t>
  </si>
  <si>
    <t>8070</t>
  </si>
  <si>
    <t>Kundeutbytte Gjensidige</t>
  </si>
  <si>
    <t>5 150,00</t>
  </si>
  <si>
    <t>Annen finanskostnad</t>
  </si>
  <si>
    <t>2 045,06</t>
  </si>
  <si>
    <t>8150</t>
  </si>
  <si>
    <t>Annen rentekostnad</t>
  </si>
  <si>
    <t>8154</t>
  </si>
  <si>
    <t>Renter/provisjon kassekreditt</t>
  </si>
  <si>
    <t>1 998,00</t>
  </si>
  <si>
    <t>8160</t>
  </si>
  <si>
    <t>Valutatap (disagio)</t>
  </si>
  <si>
    <t>Netto finansposter</t>
  </si>
  <si>
    <t>4 106,04</t>
  </si>
  <si>
    <t>Resultat før skatt</t>
  </si>
  <si>
    <t>18 449,79</t>
  </si>
  <si>
    <t>Ordinært resultat</t>
  </si>
  <si>
    <t>Årsresultat</t>
  </si>
  <si>
    <t>8960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</si>
</sst>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scheme val="minor"/>
    </font>
    <font>
      <b/>
      <sz val="20"/>
      <color rgb="FF000000"/>
      <name val="Calibri"/>
      <family val="2"/>
    </font>
    <font>
      <b/>
      <sz val="13"/>
      <color rgb="FF000000"/>
      <name val="Calibri"/>
      <family val="2"/>
    </font>
    <font>
      <sz val="11"/>
      <color rgb="FF000000"/>
      <name val="Calibri"/>
      <family val="2"/>
    </font>
    <font>
      <sz val="13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FF9900"/>
        <bgColor rgb="FFFF99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4" fontId="3" fillId="0" borderId="0" xfId="0" applyNumberFormat="1" applyFont="1"/>
    <xf numFmtId="0" fontId="5" fillId="0" borderId="0" xfId="0" applyFont="1"/>
    <xf numFmtId="4" fontId="5" fillId="0" borderId="0" xfId="0" applyNumberFormat="1" applyFont="1"/>
    <xf numFmtId="0" fontId="6" fillId="0" borderId="0" xfId="0" applyFont="1"/>
    <xf numFmtId="49" fontId="5" fillId="0" borderId="0" xfId="0" applyNumberFormat="1" applyFont="1" applyAlignment="1">
      <alignment vertical="top"/>
    </xf>
    <xf numFmtId="4" fontId="5" fillId="0" borderId="0" xfId="0" applyNumberFormat="1" applyFont="1" applyAlignment="1">
      <alignment vertical="top"/>
    </xf>
    <xf numFmtId="4" fontId="5" fillId="0" borderId="0" xfId="0" applyNumberFormat="1" applyFont="1" applyAlignment="1">
      <alignment horizontal="right" vertical="top"/>
    </xf>
    <xf numFmtId="0" fontId="5" fillId="2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49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0" fontId="7" fillId="0" borderId="0" xfId="0" applyFont="1"/>
    <xf numFmtId="4" fontId="3" fillId="0" borderId="0" xfId="0" applyNumberFormat="1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4" fontId="3" fillId="0" borderId="0" xfId="0" applyNumberFormat="1" applyFont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right" vertical="top"/>
    </xf>
    <xf numFmtId="49" fontId="5" fillId="0" borderId="1" xfId="0" applyNumberFormat="1" applyFont="1" applyBorder="1" applyAlignment="1">
      <alignment vertical="top"/>
    </xf>
    <xf numFmtId="4" fontId="5" fillId="0" borderId="1" xfId="0" applyNumberFormat="1" applyFont="1" applyBorder="1" applyAlignment="1">
      <alignment vertical="top"/>
    </xf>
    <xf numFmtId="4" fontId="5" fillId="0" borderId="1" xfId="0" applyNumberFormat="1" applyFont="1" applyBorder="1" applyAlignment="1">
      <alignment horizontal="right" vertical="top"/>
    </xf>
    <xf numFmtId="0" fontId="5" fillId="2" borderId="1" xfId="0" applyFont="1" applyFill="1" applyBorder="1" applyAlignment="1">
      <alignment vertical="top"/>
    </xf>
    <xf numFmtId="4" fontId="5" fillId="2" borderId="0" xfId="0" applyNumberFormat="1" applyFont="1" applyFill="1" applyAlignment="1">
      <alignment vertical="top"/>
    </xf>
    <xf numFmtId="4" fontId="3" fillId="2" borderId="0" xfId="0" applyNumberFormat="1" applyFont="1" applyFill="1"/>
    <xf numFmtId="4" fontId="3" fillId="2" borderId="0" xfId="0" applyNumberFormat="1" applyFont="1" applyFill="1" applyAlignment="1">
      <alignment vertical="top"/>
    </xf>
    <xf numFmtId="0" fontId="7" fillId="3" borderId="0" xfId="0" applyFont="1" applyFill="1"/>
    <xf numFmtId="49" fontId="3" fillId="3" borderId="0" xfId="0" applyNumberFormat="1" applyFont="1" applyFill="1" applyAlignment="1">
      <alignment vertical="top"/>
    </xf>
    <xf numFmtId="4" fontId="3" fillId="3" borderId="0" xfId="0" applyNumberFormat="1" applyFont="1" applyFill="1"/>
    <xf numFmtId="4" fontId="3" fillId="3" borderId="0" xfId="0" applyNumberFormat="1" applyFont="1" applyFill="1" applyAlignment="1">
      <alignment vertical="top"/>
    </xf>
    <xf numFmtId="4" fontId="5" fillId="2" borderId="1" xfId="0" applyNumberFormat="1" applyFont="1" applyFill="1" applyBorder="1" applyAlignment="1">
      <alignment vertical="top"/>
    </xf>
    <xf numFmtId="0" fontId="1" fillId="0" borderId="0" xfId="0" applyFont="1"/>
    <xf numFmtId="0" fontId="0" fillId="0" borderId="0" xfId="0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5"/>
  <sheetViews>
    <sheetView tabSelected="1" workbookViewId="0">
      <pane ySplit="5" topLeftCell="A6" activePane="bottomLeft" state="frozen"/>
      <selection pane="bottomLeft" activeCell="B7" sqref="B7"/>
    </sheetView>
  </sheetViews>
  <sheetFormatPr baseColWidth="10" defaultColWidth="14.5" defaultRowHeight="15" customHeight="1" x14ac:dyDescent="0.2"/>
  <cols>
    <col min="1" max="1" width="25.33203125" customWidth="1"/>
    <col min="2" max="2" width="53" customWidth="1"/>
    <col min="3" max="4" width="11.6640625" customWidth="1"/>
    <col min="5" max="5" width="22.83203125" customWidth="1"/>
    <col min="6" max="6" width="23.1640625" customWidth="1"/>
    <col min="7" max="7" width="14.83203125" customWidth="1"/>
    <col min="8" max="8" width="13.6640625" customWidth="1"/>
    <col min="9" max="9" width="16.33203125" customWidth="1"/>
    <col min="10" max="10" width="42.6640625" customWidth="1"/>
    <col min="11" max="11" width="20" customWidth="1"/>
    <col min="12" max="15" width="8.83203125" customWidth="1"/>
    <col min="16" max="16" width="52.1640625" customWidth="1"/>
    <col min="17" max="17" width="12.1640625" customWidth="1"/>
    <col min="18" max="26" width="8.83203125" customWidth="1"/>
  </cols>
  <sheetData>
    <row r="1" spans="1:17" ht="27" customHeight="1" x14ac:dyDescent="0.3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</row>
    <row r="2" spans="1:17" ht="18" customHeight="1" x14ac:dyDescent="0.2">
      <c r="A2" s="1" t="s">
        <v>1</v>
      </c>
      <c r="E2" s="2"/>
    </row>
    <row r="3" spans="1:17" ht="18" customHeight="1" x14ac:dyDescent="0.2">
      <c r="A3" s="36"/>
      <c r="B3" s="35"/>
      <c r="C3" s="35"/>
      <c r="D3" s="35"/>
      <c r="E3" s="35"/>
      <c r="F3" s="35"/>
      <c r="G3" s="35"/>
      <c r="H3" s="35"/>
      <c r="I3" s="35"/>
      <c r="J3" s="35"/>
    </row>
    <row r="4" spans="1:17" x14ac:dyDescent="0.2">
      <c r="E4" s="2"/>
    </row>
    <row r="5" spans="1:17" x14ac:dyDescent="0.2">
      <c r="A5" s="3" t="s">
        <v>2</v>
      </c>
      <c r="B5" s="3" t="s">
        <v>3</v>
      </c>
      <c r="C5" s="3" t="s">
        <v>4</v>
      </c>
      <c r="D5" s="3" t="s">
        <v>5</v>
      </c>
      <c r="E5" s="4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5" t="s">
        <v>11</v>
      </c>
      <c r="K5" s="5" t="s">
        <v>12</v>
      </c>
    </row>
    <row r="6" spans="1:17" x14ac:dyDescent="0.2">
      <c r="A6" s="6"/>
      <c r="B6" s="6" t="s">
        <v>13</v>
      </c>
      <c r="C6" s="7">
        <v>2705170.74</v>
      </c>
      <c r="D6" s="7">
        <v>2945300.64</v>
      </c>
      <c r="E6" s="7">
        <f>SUM(E7:E26)</f>
        <v>146633</v>
      </c>
      <c r="G6" s="7">
        <f>SUM(G7:G27)</f>
        <v>2851803.74</v>
      </c>
      <c r="H6" s="8" t="s">
        <v>14</v>
      </c>
      <c r="I6" s="9">
        <f>SUM(I7:I27)</f>
        <v>2723981.2</v>
      </c>
      <c r="P6" s="10"/>
      <c r="Q6" s="11"/>
    </row>
    <row r="7" spans="1:17" x14ac:dyDescent="0.2">
      <c r="A7" s="12" t="s">
        <v>15</v>
      </c>
      <c r="B7" s="12" t="s">
        <v>16</v>
      </c>
      <c r="C7" s="13">
        <v>999000</v>
      </c>
      <c r="D7" s="13">
        <v>989131.2</v>
      </c>
      <c r="E7" s="2">
        <f>20800+6500+15000</f>
        <v>42300</v>
      </c>
      <c r="F7" s="14" t="s">
        <v>17</v>
      </c>
      <c r="G7" s="13">
        <f t="shared" ref="G7:G10" si="0">C7+E7</f>
        <v>1041300</v>
      </c>
      <c r="H7" s="15" t="s">
        <v>18</v>
      </c>
      <c r="I7" s="16">
        <f>989131.2+70000</f>
        <v>1059131.2</v>
      </c>
      <c r="J7" s="14" t="s">
        <v>19</v>
      </c>
      <c r="P7" s="17"/>
      <c r="Q7" s="18"/>
    </row>
    <row r="8" spans="1:17" x14ac:dyDescent="0.2">
      <c r="A8" s="12" t="s">
        <v>20</v>
      </c>
      <c r="B8" s="12" t="s">
        <v>21</v>
      </c>
      <c r="C8" s="13"/>
      <c r="D8" s="13">
        <v>-6800</v>
      </c>
      <c r="E8" s="13">
        <v>9000</v>
      </c>
      <c r="F8" s="13" t="s">
        <v>22</v>
      </c>
      <c r="G8" s="13">
        <f t="shared" si="0"/>
        <v>9000</v>
      </c>
      <c r="H8" s="13"/>
      <c r="I8" s="16"/>
      <c r="P8" s="17"/>
      <c r="Q8" s="17"/>
    </row>
    <row r="9" spans="1:17" x14ac:dyDescent="0.2">
      <c r="A9" s="12" t="s">
        <v>23</v>
      </c>
      <c r="B9" s="12" t="s">
        <v>24</v>
      </c>
      <c r="C9" s="13"/>
      <c r="D9" s="13">
        <v>0</v>
      </c>
      <c r="E9" s="13"/>
      <c r="F9" s="13"/>
      <c r="G9" s="13">
        <f t="shared" si="0"/>
        <v>0</v>
      </c>
      <c r="H9" s="13"/>
      <c r="I9" s="16"/>
      <c r="P9" s="17"/>
      <c r="Q9" s="17"/>
    </row>
    <row r="10" spans="1:17" x14ac:dyDescent="0.2">
      <c r="A10" s="12" t="s">
        <v>25</v>
      </c>
      <c r="B10" s="12" t="s">
        <v>26</v>
      </c>
      <c r="C10" s="13">
        <v>72770</v>
      </c>
      <c r="D10" s="13">
        <v>60000</v>
      </c>
      <c r="E10" s="13"/>
      <c r="F10" s="13"/>
      <c r="G10" s="13">
        <f t="shared" si="0"/>
        <v>72770</v>
      </c>
      <c r="H10" s="15" t="s">
        <v>27</v>
      </c>
      <c r="I10" s="16" t="s">
        <v>28</v>
      </c>
      <c r="P10" s="17"/>
      <c r="Q10" s="18"/>
    </row>
    <row r="11" spans="1:17" x14ac:dyDescent="0.2">
      <c r="A11" s="12" t="s">
        <v>29</v>
      </c>
      <c r="B11" s="12" t="s">
        <v>30</v>
      </c>
      <c r="C11" s="13"/>
      <c r="D11" s="13"/>
      <c r="E11" s="13"/>
      <c r="F11" s="13"/>
      <c r="G11" s="13"/>
      <c r="H11" s="15" t="s">
        <v>31</v>
      </c>
      <c r="I11" s="16">
        <f>150*499</f>
        <v>74850</v>
      </c>
      <c r="J11" s="14" t="s">
        <v>32</v>
      </c>
      <c r="P11" s="17"/>
      <c r="Q11" s="18"/>
    </row>
    <row r="12" spans="1:17" x14ac:dyDescent="0.2">
      <c r="A12" s="12" t="s">
        <v>33</v>
      </c>
      <c r="B12" s="12" t="s">
        <v>34</v>
      </c>
      <c r="C12" s="13"/>
      <c r="D12" s="13">
        <v>18000</v>
      </c>
      <c r="E12" s="13"/>
      <c r="F12" s="13"/>
      <c r="G12" s="13">
        <f t="shared" ref="G12:G27" si="1">C12+E12</f>
        <v>0</v>
      </c>
      <c r="H12" s="13"/>
      <c r="I12" s="16"/>
      <c r="P12" s="17"/>
      <c r="Q12" s="17"/>
    </row>
    <row r="13" spans="1:17" x14ac:dyDescent="0.2">
      <c r="A13" s="12" t="s">
        <v>35</v>
      </c>
      <c r="B13" s="12" t="s">
        <v>36</v>
      </c>
      <c r="C13" s="13"/>
      <c r="D13" s="13">
        <v>7000</v>
      </c>
      <c r="E13" s="13"/>
      <c r="F13" s="13"/>
      <c r="G13" s="13">
        <f t="shared" si="1"/>
        <v>0</v>
      </c>
      <c r="H13" s="13"/>
      <c r="I13" s="16"/>
      <c r="P13" s="17"/>
      <c r="Q13" s="17"/>
    </row>
    <row r="14" spans="1:17" x14ac:dyDescent="0.2">
      <c r="A14" s="12" t="s">
        <v>37</v>
      </c>
      <c r="B14" s="12" t="s">
        <v>38</v>
      </c>
      <c r="C14" s="13">
        <v>50442.01</v>
      </c>
      <c r="D14" s="13">
        <v>48362.31</v>
      </c>
      <c r="E14" s="13">
        <v>10000</v>
      </c>
      <c r="F14" s="13" t="s">
        <v>39</v>
      </c>
      <c r="G14" s="13">
        <f t="shared" si="1"/>
        <v>60442.01</v>
      </c>
      <c r="H14" s="15" t="s">
        <v>40</v>
      </c>
      <c r="I14" s="16">
        <v>65000</v>
      </c>
      <c r="J14" s="13"/>
      <c r="P14" s="17"/>
      <c r="Q14" s="18"/>
    </row>
    <row r="15" spans="1:17" x14ac:dyDescent="0.2">
      <c r="A15" s="12" t="s">
        <v>41</v>
      </c>
      <c r="B15" s="12" t="s">
        <v>42</v>
      </c>
      <c r="C15" s="13"/>
      <c r="D15" s="13">
        <v>3800</v>
      </c>
      <c r="E15" s="13"/>
      <c r="F15" s="13"/>
      <c r="G15" s="13">
        <f t="shared" si="1"/>
        <v>0</v>
      </c>
      <c r="H15" s="13"/>
      <c r="I15" s="16"/>
      <c r="P15" s="17"/>
      <c r="Q15" s="17"/>
    </row>
    <row r="16" spans="1:17" x14ac:dyDescent="0.2">
      <c r="A16" s="12" t="s">
        <v>43</v>
      </c>
      <c r="B16" s="12" t="s">
        <v>44</v>
      </c>
      <c r="C16" s="13">
        <v>80609.73</v>
      </c>
      <c r="D16" s="13">
        <v>109035.65</v>
      </c>
      <c r="E16" s="13">
        <v>35000</v>
      </c>
      <c r="F16" s="13" t="s">
        <v>45</v>
      </c>
      <c r="G16" s="13">
        <f t="shared" si="1"/>
        <v>115609.73</v>
      </c>
      <c r="H16" s="15" t="s">
        <v>46</v>
      </c>
      <c r="I16" s="16">
        <v>130000</v>
      </c>
      <c r="P16" s="17"/>
      <c r="Q16" s="18"/>
    </row>
    <row r="17" spans="1:17" x14ac:dyDescent="0.2">
      <c r="A17" s="12" t="s">
        <v>47</v>
      </c>
      <c r="B17" s="12" t="s">
        <v>48</v>
      </c>
      <c r="C17" s="13">
        <v>414611</v>
      </c>
      <c r="D17" s="13">
        <v>73172</v>
      </c>
      <c r="E17" s="13"/>
      <c r="F17" s="13"/>
      <c r="G17" s="13">
        <f t="shared" si="1"/>
        <v>414611</v>
      </c>
      <c r="H17" s="15" t="s">
        <v>49</v>
      </c>
      <c r="I17" s="16">
        <v>200000</v>
      </c>
      <c r="J17" s="14" t="s">
        <v>50</v>
      </c>
      <c r="P17" s="17"/>
      <c r="Q17" s="18"/>
    </row>
    <row r="18" spans="1:17" x14ac:dyDescent="0.2">
      <c r="A18" s="12" t="s">
        <v>51</v>
      </c>
      <c r="B18" s="12" t="s">
        <v>52</v>
      </c>
      <c r="C18" s="13">
        <v>160745.5</v>
      </c>
      <c r="D18" s="13">
        <v>11046.4</v>
      </c>
      <c r="E18" s="13"/>
      <c r="F18" s="13"/>
      <c r="G18" s="13">
        <f t="shared" si="1"/>
        <v>160745.5</v>
      </c>
      <c r="H18" s="15" t="s">
        <v>53</v>
      </c>
      <c r="I18" s="16">
        <v>25000</v>
      </c>
      <c r="J18" s="14" t="s">
        <v>54</v>
      </c>
      <c r="P18" s="17"/>
      <c r="Q18" s="18"/>
    </row>
    <row r="19" spans="1:17" x14ac:dyDescent="0.2">
      <c r="A19" s="12" t="s">
        <v>55</v>
      </c>
      <c r="B19" s="12" t="s">
        <v>56</v>
      </c>
      <c r="C19" s="13"/>
      <c r="D19" s="13">
        <v>5000</v>
      </c>
      <c r="E19" s="13"/>
      <c r="F19" s="13"/>
      <c r="G19" s="13">
        <f t="shared" si="1"/>
        <v>0</v>
      </c>
      <c r="H19" s="13"/>
      <c r="I19" s="16"/>
      <c r="P19" s="17"/>
      <c r="Q19" s="17"/>
    </row>
    <row r="20" spans="1:17" x14ac:dyDescent="0.2">
      <c r="A20" s="12" t="s">
        <v>57</v>
      </c>
      <c r="B20" s="12" t="s">
        <v>58</v>
      </c>
      <c r="C20" s="13">
        <v>75892</v>
      </c>
      <c r="D20" s="13">
        <v>178888</v>
      </c>
      <c r="E20" s="13"/>
      <c r="F20" s="13"/>
      <c r="G20" s="13">
        <f t="shared" si="1"/>
        <v>75892</v>
      </c>
      <c r="H20" s="15" t="s">
        <v>59</v>
      </c>
      <c r="I20" s="16">
        <v>100000</v>
      </c>
      <c r="P20" s="17"/>
      <c r="Q20" s="18"/>
    </row>
    <row r="21" spans="1:17" x14ac:dyDescent="0.2">
      <c r="A21" s="12" t="s">
        <v>60</v>
      </c>
      <c r="B21" s="12" t="s">
        <v>61</v>
      </c>
      <c r="C21" s="13">
        <v>150000</v>
      </c>
      <c r="D21" s="13"/>
      <c r="E21" s="13"/>
      <c r="F21" s="13"/>
      <c r="G21" s="13">
        <f t="shared" si="1"/>
        <v>150000</v>
      </c>
      <c r="H21" s="15" t="s">
        <v>62</v>
      </c>
      <c r="I21" s="16">
        <v>150000</v>
      </c>
      <c r="P21" s="17"/>
      <c r="Q21" s="18"/>
    </row>
    <row r="22" spans="1:17" ht="15.75" customHeight="1" x14ac:dyDescent="0.2">
      <c r="A22" s="12" t="s">
        <v>63</v>
      </c>
      <c r="B22" s="12" t="s">
        <v>64</v>
      </c>
      <c r="C22" s="13">
        <v>332499</v>
      </c>
      <c r="D22" s="13">
        <v>363915.08</v>
      </c>
      <c r="E22" s="13"/>
      <c r="F22" s="13"/>
      <c r="G22" s="13">
        <f t="shared" si="1"/>
        <v>332499</v>
      </c>
      <c r="H22" s="15" t="s">
        <v>65</v>
      </c>
      <c r="I22" s="16">
        <v>340000</v>
      </c>
      <c r="J22" s="14" t="s">
        <v>66</v>
      </c>
      <c r="P22" s="17"/>
      <c r="Q22" s="18"/>
    </row>
    <row r="23" spans="1:17" ht="15.75" customHeight="1" x14ac:dyDescent="0.2">
      <c r="A23" s="12" t="s">
        <v>67</v>
      </c>
      <c r="B23" s="12" t="s">
        <v>68</v>
      </c>
      <c r="C23" s="13">
        <v>58011</v>
      </c>
      <c r="D23" s="13">
        <v>235250</v>
      </c>
      <c r="E23" s="13">
        <f>3333+47000</f>
        <v>50333</v>
      </c>
      <c r="F23" s="19" t="s">
        <v>69</v>
      </c>
      <c r="G23" s="13">
        <f t="shared" si="1"/>
        <v>108344</v>
      </c>
      <c r="H23" s="15" t="s">
        <v>70</v>
      </c>
      <c r="I23" s="16">
        <v>100000</v>
      </c>
      <c r="P23" s="17"/>
      <c r="Q23" s="18"/>
    </row>
    <row r="24" spans="1:17" ht="15.75" customHeight="1" x14ac:dyDescent="0.2">
      <c r="A24" s="12" t="s">
        <v>71</v>
      </c>
      <c r="B24" s="12" t="s">
        <v>72</v>
      </c>
      <c r="C24" s="13">
        <v>30000</v>
      </c>
      <c r="D24" s="13">
        <v>135000</v>
      </c>
      <c r="E24" s="13"/>
      <c r="F24" s="13"/>
      <c r="G24" s="13">
        <f t="shared" si="1"/>
        <v>30000</v>
      </c>
      <c r="H24" s="15" t="s">
        <v>73</v>
      </c>
      <c r="I24" s="16">
        <v>75000</v>
      </c>
      <c r="P24" s="17"/>
      <c r="Q24" s="18"/>
    </row>
    <row r="25" spans="1:17" ht="15.75" customHeight="1" x14ac:dyDescent="0.2">
      <c r="A25" s="12" t="s">
        <v>74</v>
      </c>
      <c r="B25" s="12" t="s">
        <v>75</v>
      </c>
      <c r="C25" s="13">
        <v>250000</v>
      </c>
      <c r="D25" s="13">
        <v>700000</v>
      </c>
      <c r="E25" s="13"/>
      <c r="F25" s="13"/>
      <c r="G25" s="13">
        <f t="shared" si="1"/>
        <v>250000</v>
      </c>
      <c r="H25" s="15" t="s">
        <v>76</v>
      </c>
      <c r="I25" s="16">
        <v>350000</v>
      </c>
      <c r="J25" s="14" t="s">
        <v>77</v>
      </c>
      <c r="P25" s="17"/>
      <c r="Q25" s="18"/>
    </row>
    <row r="26" spans="1:17" ht="15.75" customHeight="1" x14ac:dyDescent="0.2">
      <c r="A26" s="12" t="s">
        <v>78</v>
      </c>
      <c r="B26" s="12" t="s">
        <v>79</v>
      </c>
      <c r="C26" s="13">
        <v>20590.5</v>
      </c>
      <c r="D26" s="13"/>
      <c r="E26" s="13"/>
      <c r="F26" s="13"/>
      <c r="G26" s="13">
        <f t="shared" si="1"/>
        <v>20590.5</v>
      </c>
      <c r="H26" s="15" t="s">
        <v>80</v>
      </c>
      <c r="I26" s="16">
        <v>40000</v>
      </c>
      <c r="P26" s="17"/>
      <c r="Q26" s="18"/>
    </row>
    <row r="27" spans="1:17" ht="15.75" customHeight="1" x14ac:dyDescent="0.2">
      <c r="A27" s="12" t="s">
        <v>81</v>
      </c>
      <c r="B27" s="12" t="s">
        <v>82</v>
      </c>
      <c r="C27" s="13">
        <v>10000</v>
      </c>
      <c r="D27" s="13">
        <v>14500</v>
      </c>
      <c r="E27" s="2"/>
      <c r="F27" s="13"/>
      <c r="G27" s="13">
        <f t="shared" si="1"/>
        <v>10000</v>
      </c>
      <c r="H27" s="15" t="s">
        <v>83</v>
      </c>
      <c r="I27" s="16">
        <v>15000</v>
      </c>
      <c r="P27" s="17"/>
      <c r="Q27" s="18"/>
    </row>
    <row r="28" spans="1:17" ht="15.75" customHeight="1" x14ac:dyDescent="0.2">
      <c r="A28" s="6"/>
      <c r="B28" s="6" t="s">
        <v>84</v>
      </c>
      <c r="C28" s="7">
        <v>1603471.17</v>
      </c>
      <c r="D28" s="7">
        <v>1972239.15</v>
      </c>
      <c r="E28" s="7">
        <f>SUM(E30:E40)</f>
        <v>373645</v>
      </c>
      <c r="F28" s="7"/>
      <c r="G28" s="7">
        <f>SUM(G29:G41)</f>
        <v>1977116.17</v>
      </c>
      <c r="H28" s="8" t="s">
        <v>85</v>
      </c>
      <c r="I28" s="9">
        <f>SUM(I29:I41)</f>
        <v>2377000</v>
      </c>
      <c r="P28" s="10"/>
      <c r="Q28" s="11"/>
    </row>
    <row r="29" spans="1:17" ht="15.75" customHeight="1" x14ac:dyDescent="0.2">
      <c r="A29" s="12" t="s">
        <v>86</v>
      </c>
      <c r="B29" s="12" t="s">
        <v>87</v>
      </c>
      <c r="C29" s="13">
        <v>6000</v>
      </c>
      <c r="D29" s="13"/>
      <c r="E29" s="13"/>
      <c r="F29" s="13"/>
      <c r="G29" s="13">
        <f t="shared" ref="G29:G35" si="2">C29+E29</f>
        <v>6000</v>
      </c>
      <c r="H29" s="15" t="s">
        <v>88</v>
      </c>
      <c r="I29" s="16">
        <v>30000</v>
      </c>
      <c r="P29" s="17"/>
      <c r="Q29" s="18"/>
    </row>
    <row r="30" spans="1:17" ht="15.75" customHeight="1" x14ac:dyDescent="0.2">
      <c r="A30" s="12" t="s">
        <v>89</v>
      </c>
      <c r="B30" s="12" t="s">
        <v>90</v>
      </c>
      <c r="C30" s="13">
        <v>179691.9</v>
      </c>
      <c r="D30" s="13">
        <v>369880.15</v>
      </c>
      <c r="E30" s="13">
        <v>330000</v>
      </c>
      <c r="F30" s="13" t="s">
        <v>91</v>
      </c>
      <c r="G30" s="13">
        <f t="shared" si="2"/>
        <v>509691.9</v>
      </c>
      <c r="H30" s="15" t="s">
        <v>92</v>
      </c>
      <c r="I30" s="16">
        <v>560000</v>
      </c>
      <c r="J30" s="14" t="s">
        <v>93</v>
      </c>
      <c r="P30" s="17"/>
      <c r="Q30" s="18"/>
    </row>
    <row r="31" spans="1:17" ht="15.75" customHeight="1" x14ac:dyDescent="0.2">
      <c r="A31" s="12" t="s">
        <v>94</v>
      </c>
      <c r="B31" s="12" t="s">
        <v>95</v>
      </c>
      <c r="C31" s="13">
        <v>177775</v>
      </c>
      <c r="D31" s="13">
        <v>255000</v>
      </c>
      <c r="E31" s="13"/>
      <c r="F31" s="13"/>
      <c r="G31" s="13">
        <f t="shared" si="2"/>
        <v>177775</v>
      </c>
      <c r="H31" s="15" t="s">
        <v>96</v>
      </c>
      <c r="I31" s="16">
        <f>60*3700</f>
        <v>222000</v>
      </c>
      <c r="J31" s="14" t="s">
        <v>97</v>
      </c>
      <c r="P31" s="17"/>
      <c r="Q31" s="18"/>
    </row>
    <row r="32" spans="1:17" ht="15.75" customHeight="1" x14ac:dyDescent="0.2">
      <c r="A32" s="12" t="s">
        <v>98</v>
      </c>
      <c r="B32" s="12" t="s">
        <v>99</v>
      </c>
      <c r="C32" s="13">
        <v>25800</v>
      </c>
      <c r="D32" s="13">
        <v>22900</v>
      </c>
      <c r="E32" s="13"/>
      <c r="F32" s="13"/>
      <c r="G32" s="13">
        <f t="shared" si="2"/>
        <v>25800</v>
      </c>
      <c r="H32" s="15" t="s">
        <v>100</v>
      </c>
      <c r="I32" s="16">
        <v>40000</v>
      </c>
      <c r="J32" s="14" t="s">
        <v>97</v>
      </c>
      <c r="P32" s="17"/>
      <c r="Q32" s="18"/>
    </row>
    <row r="33" spans="1:17" ht="15.75" customHeight="1" x14ac:dyDescent="0.2">
      <c r="A33" s="12" t="s">
        <v>101</v>
      </c>
      <c r="B33" s="12" t="s">
        <v>102</v>
      </c>
      <c r="C33" s="13">
        <v>2400</v>
      </c>
      <c r="D33" s="13"/>
      <c r="E33" s="13"/>
      <c r="F33" s="13"/>
      <c r="G33" s="13">
        <f t="shared" si="2"/>
        <v>2400</v>
      </c>
      <c r="H33" s="15" t="s">
        <v>103</v>
      </c>
      <c r="I33" s="16"/>
      <c r="P33" s="17"/>
      <c r="Q33" s="18"/>
    </row>
    <row r="34" spans="1:17" ht="15.75" customHeight="1" x14ac:dyDescent="0.2">
      <c r="A34" s="12" t="s">
        <v>104</v>
      </c>
      <c r="B34" s="12" t="s">
        <v>105</v>
      </c>
      <c r="C34" s="13">
        <v>251117</v>
      </c>
      <c r="D34" s="13">
        <v>249089</v>
      </c>
      <c r="E34" s="13"/>
      <c r="F34" s="13"/>
      <c r="G34" s="13">
        <f t="shared" si="2"/>
        <v>251117</v>
      </c>
      <c r="H34" s="15" t="s">
        <v>106</v>
      </c>
      <c r="I34" s="16">
        <v>255000</v>
      </c>
      <c r="P34" s="17"/>
      <c r="Q34" s="18"/>
    </row>
    <row r="35" spans="1:17" ht="15.75" customHeight="1" x14ac:dyDescent="0.2">
      <c r="A35" s="12"/>
      <c r="B35" s="12" t="s">
        <v>107</v>
      </c>
      <c r="C35" s="13">
        <v>61550</v>
      </c>
      <c r="D35" s="13">
        <v>67900</v>
      </c>
      <c r="E35" s="13">
        <v>35000</v>
      </c>
      <c r="F35" s="19" t="s">
        <v>108</v>
      </c>
      <c r="G35" s="13">
        <f t="shared" si="2"/>
        <v>96550</v>
      </c>
      <c r="H35" s="15" t="s">
        <v>109</v>
      </c>
      <c r="I35" s="16">
        <v>120000</v>
      </c>
      <c r="P35" s="17"/>
      <c r="Q35" s="18"/>
    </row>
    <row r="36" spans="1:17" ht="15.75" customHeight="1" x14ac:dyDescent="0.2">
      <c r="A36" s="12" t="s">
        <v>110</v>
      </c>
      <c r="B36" s="12" t="s">
        <v>111</v>
      </c>
      <c r="C36" s="13"/>
      <c r="D36" s="13"/>
      <c r="E36" s="13"/>
      <c r="F36" s="13"/>
      <c r="G36" s="13"/>
      <c r="I36" s="16">
        <v>70000</v>
      </c>
      <c r="J36" s="14" t="s">
        <v>112</v>
      </c>
      <c r="P36" s="17"/>
      <c r="Q36" s="17"/>
    </row>
    <row r="37" spans="1:17" ht="15.75" customHeight="1" x14ac:dyDescent="0.2">
      <c r="A37" s="12"/>
      <c r="P37" s="17"/>
      <c r="Q37" s="18"/>
    </row>
    <row r="38" spans="1:17" ht="15.75" customHeight="1" x14ac:dyDescent="0.2">
      <c r="A38" s="12" t="s">
        <v>113</v>
      </c>
      <c r="B38" s="12" t="s">
        <v>114</v>
      </c>
      <c r="C38" s="13">
        <v>284550</v>
      </c>
      <c r="D38" s="13">
        <v>191070</v>
      </c>
      <c r="E38" s="13"/>
      <c r="F38" s="13"/>
      <c r="G38" s="13">
        <f t="shared" ref="G38:G41" si="3">C38+E38</f>
        <v>284550</v>
      </c>
      <c r="H38" s="15" t="s">
        <v>115</v>
      </c>
      <c r="I38" s="16">
        <v>300000</v>
      </c>
      <c r="P38" s="17"/>
      <c r="Q38" s="18"/>
    </row>
    <row r="39" spans="1:17" ht="15.75" customHeight="1" x14ac:dyDescent="0.2">
      <c r="A39" s="12" t="s">
        <v>116</v>
      </c>
      <c r="B39" s="12" t="s">
        <v>117</v>
      </c>
      <c r="C39" s="13">
        <v>388830</v>
      </c>
      <c r="D39" s="13">
        <v>490850</v>
      </c>
      <c r="E39" s="13"/>
      <c r="F39" s="13"/>
      <c r="G39" s="13">
        <f t="shared" si="3"/>
        <v>388830</v>
      </c>
      <c r="H39" s="15" t="s">
        <v>118</v>
      </c>
      <c r="I39" s="16">
        <v>550000</v>
      </c>
      <c r="J39" s="14" t="s">
        <v>119</v>
      </c>
      <c r="P39" s="17"/>
      <c r="Q39" s="18"/>
    </row>
    <row r="40" spans="1:17" ht="15.75" customHeight="1" x14ac:dyDescent="0.2">
      <c r="A40" s="12" t="s">
        <v>120</v>
      </c>
      <c r="B40" s="12" t="s">
        <v>121</v>
      </c>
      <c r="C40" s="13">
        <v>175837.27</v>
      </c>
      <c r="D40" s="13">
        <v>275400</v>
      </c>
      <c r="E40" s="13">
        <f>15000-6355</f>
        <v>8645</v>
      </c>
      <c r="F40" s="19" t="s">
        <v>122</v>
      </c>
      <c r="G40" s="13">
        <f t="shared" si="3"/>
        <v>184482.27</v>
      </c>
      <c r="H40" s="15" t="s">
        <v>123</v>
      </c>
      <c r="I40" s="16">
        <v>200000</v>
      </c>
      <c r="J40" s="14" t="s">
        <v>124</v>
      </c>
      <c r="K40" s="14" t="s">
        <v>125</v>
      </c>
      <c r="P40" s="17"/>
      <c r="Q40" s="18"/>
    </row>
    <row r="41" spans="1:17" ht="15.75" customHeight="1" x14ac:dyDescent="0.2">
      <c r="A41" s="12" t="s">
        <v>126</v>
      </c>
      <c r="B41" s="12" t="s">
        <v>127</v>
      </c>
      <c r="C41" s="13">
        <v>49920</v>
      </c>
      <c r="D41" s="13">
        <v>50150</v>
      </c>
      <c r="E41" s="2"/>
      <c r="F41" s="13"/>
      <c r="G41" s="13">
        <f t="shared" si="3"/>
        <v>49920</v>
      </c>
      <c r="H41" s="15" t="s">
        <v>128</v>
      </c>
      <c r="I41" s="16">
        <v>30000</v>
      </c>
      <c r="J41" s="2"/>
      <c r="P41" s="20"/>
      <c r="Q41" s="21"/>
    </row>
    <row r="42" spans="1:17" ht="15.75" customHeight="1" x14ac:dyDescent="0.2">
      <c r="A42" s="22"/>
      <c r="B42" s="22" t="s">
        <v>129</v>
      </c>
      <c r="C42" s="23">
        <v>4308641.91</v>
      </c>
      <c r="D42" s="23">
        <v>4917539.79</v>
      </c>
      <c r="E42" s="23">
        <f>E28+E6</f>
        <v>520278</v>
      </c>
      <c r="F42" s="23"/>
      <c r="G42" s="4">
        <f>G28+G6</f>
        <v>4828919.91</v>
      </c>
      <c r="H42" s="24" t="s">
        <v>130</v>
      </c>
      <c r="I42" s="25">
        <f>I28+I6</f>
        <v>5100981.2</v>
      </c>
      <c r="P42" s="10"/>
      <c r="Q42" s="11"/>
    </row>
    <row r="43" spans="1:17" ht="15.75" customHeight="1" x14ac:dyDescent="0.2">
      <c r="A43" s="6"/>
      <c r="B43" s="6" t="s">
        <v>131</v>
      </c>
      <c r="C43" s="7">
        <v>128094.73</v>
      </c>
      <c r="D43" s="7">
        <v>14990.35</v>
      </c>
      <c r="E43" s="7">
        <f>SUM(E44:E46)</f>
        <v>0</v>
      </c>
      <c r="F43" s="7"/>
      <c r="G43" s="7">
        <f>SUM(G44:G46)</f>
        <v>128094.73</v>
      </c>
      <c r="H43" s="8" t="s">
        <v>132</v>
      </c>
      <c r="I43" s="26">
        <f>SUM(I44:I46)</f>
        <v>30000</v>
      </c>
      <c r="P43" s="17"/>
      <c r="Q43" s="18"/>
    </row>
    <row r="44" spans="1:17" ht="15.75" customHeight="1" x14ac:dyDescent="0.2">
      <c r="A44" s="12" t="s">
        <v>133</v>
      </c>
      <c r="B44" s="12" t="s">
        <v>134</v>
      </c>
      <c r="C44" s="13">
        <v>0</v>
      </c>
      <c r="D44" s="13">
        <v>0</v>
      </c>
      <c r="E44" s="2"/>
      <c r="F44" s="13"/>
      <c r="G44" s="13">
        <f t="shared" ref="G44:G46" si="4">C44+E44</f>
        <v>0</v>
      </c>
      <c r="H44" s="15">
        <v>0</v>
      </c>
      <c r="I44" s="27"/>
      <c r="P44" s="17"/>
      <c r="Q44" s="18"/>
    </row>
    <row r="45" spans="1:17" ht="15.75" customHeight="1" x14ac:dyDescent="0.2">
      <c r="A45" s="12" t="s">
        <v>135</v>
      </c>
      <c r="B45" s="12" t="s">
        <v>136</v>
      </c>
      <c r="C45" s="13">
        <v>128094.73</v>
      </c>
      <c r="D45" s="13">
        <v>11478.1</v>
      </c>
      <c r="E45" s="13"/>
      <c r="F45" s="13"/>
      <c r="G45" s="13">
        <f t="shared" si="4"/>
        <v>128094.73</v>
      </c>
      <c r="H45" s="15" t="s">
        <v>137</v>
      </c>
      <c r="I45" s="28">
        <v>30000</v>
      </c>
      <c r="J45" s="14" t="s">
        <v>138</v>
      </c>
      <c r="P45" s="17"/>
      <c r="Q45" s="18"/>
    </row>
    <row r="46" spans="1:17" ht="15.75" customHeight="1" x14ac:dyDescent="0.2">
      <c r="A46" s="12" t="s">
        <v>139</v>
      </c>
      <c r="B46" s="12" t="s">
        <v>140</v>
      </c>
      <c r="C46" s="13"/>
      <c r="D46" s="13">
        <v>3512.25</v>
      </c>
      <c r="E46" s="13"/>
      <c r="F46" s="13"/>
      <c r="G46" s="13">
        <f t="shared" si="4"/>
        <v>0</v>
      </c>
      <c r="H46" s="15">
        <v>119</v>
      </c>
      <c r="I46" s="28"/>
      <c r="P46" s="17"/>
      <c r="Q46" s="18"/>
    </row>
    <row r="47" spans="1:17" ht="15.75" customHeight="1" x14ac:dyDescent="0.2">
      <c r="A47" s="6"/>
      <c r="B47" s="6" t="s">
        <v>141</v>
      </c>
      <c r="C47" s="7">
        <v>1618310.77</v>
      </c>
      <c r="D47" s="7">
        <v>2035356.26</v>
      </c>
      <c r="E47" s="7">
        <f>SUM(E48:E68)</f>
        <v>287000</v>
      </c>
      <c r="F47" s="7"/>
      <c r="G47" s="7">
        <f>SUM(G48:G69)</f>
        <v>1905310.7699999998</v>
      </c>
      <c r="H47" s="8" t="s">
        <v>142</v>
      </c>
      <c r="I47" s="26">
        <f>SUM(I48:I69)</f>
        <v>1960483.98</v>
      </c>
      <c r="J47" s="14" t="s">
        <v>143</v>
      </c>
      <c r="P47" s="17"/>
      <c r="Q47" s="18"/>
    </row>
    <row r="48" spans="1:17" ht="15.75" customHeight="1" x14ac:dyDescent="0.2">
      <c r="A48" s="12" t="s">
        <v>144</v>
      </c>
      <c r="B48" s="12" t="s">
        <v>145</v>
      </c>
      <c r="C48" s="13">
        <v>208040.92</v>
      </c>
      <c r="D48" s="13">
        <v>143530</v>
      </c>
      <c r="E48" s="13">
        <v>160000</v>
      </c>
      <c r="F48" s="13" t="s">
        <v>145</v>
      </c>
      <c r="G48" s="13">
        <f t="shared" ref="G48:G69" si="5">C48+E48</f>
        <v>368040.92000000004</v>
      </c>
      <c r="H48" s="15" t="s">
        <v>146</v>
      </c>
      <c r="I48" s="28">
        <v>425000</v>
      </c>
      <c r="J48" s="14" t="s">
        <v>147</v>
      </c>
      <c r="P48" s="17"/>
      <c r="Q48" s="17"/>
    </row>
    <row r="49" spans="1:17" ht="15.75" customHeight="1" x14ac:dyDescent="0.2">
      <c r="A49" s="12" t="s">
        <v>148</v>
      </c>
      <c r="B49" s="12" t="s">
        <v>149</v>
      </c>
      <c r="C49" s="13">
        <v>135430</v>
      </c>
      <c r="D49" s="13"/>
      <c r="E49" s="13"/>
      <c r="F49" s="13"/>
      <c r="G49" s="13">
        <f t="shared" si="5"/>
        <v>135430</v>
      </c>
      <c r="H49" s="15" t="s">
        <v>150</v>
      </c>
      <c r="I49" s="28">
        <v>120000</v>
      </c>
      <c r="J49" s="14" t="s">
        <v>151</v>
      </c>
      <c r="P49" s="10"/>
      <c r="Q49" s="11"/>
    </row>
    <row r="50" spans="1:17" ht="15.75" customHeight="1" x14ac:dyDescent="0.2">
      <c r="A50" s="12" t="s">
        <v>152</v>
      </c>
      <c r="B50" s="12" t="s">
        <v>153</v>
      </c>
      <c r="C50" s="13">
        <v>781991.34</v>
      </c>
      <c r="D50" s="13">
        <v>1421564.6</v>
      </c>
      <c r="E50" s="13">
        <v>120000</v>
      </c>
      <c r="F50" s="13" t="s">
        <v>154</v>
      </c>
      <c r="G50" s="13">
        <f t="shared" si="5"/>
        <v>901991.34</v>
      </c>
      <c r="H50" s="15" t="s">
        <v>155</v>
      </c>
      <c r="I50" s="28">
        <f>848543*1.03</f>
        <v>873999.29</v>
      </c>
      <c r="J50" s="14" t="s">
        <v>156</v>
      </c>
      <c r="P50" s="17"/>
      <c r="Q50" s="18"/>
    </row>
    <row r="51" spans="1:17" ht="15.75" customHeight="1" x14ac:dyDescent="0.2">
      <c r="A51" s="12" t="s">
        <v>157</v>
      </c>
      <c r="B51" s="12" t="s">
        <v>158</v>
      </c>
      <c r="C51" s="13"/>
      <c r="D51" s="13">
        <v>0</v>
      </c>
      <c r="E51" s="13"/>
      <c r="F51" s="13"/>
      <c r="G51" s="13">
        <f t="shared" si="5"/>
        <v>0</v>
      </c>
      <c r="H51" s="13"/>
      <c r="I51" s="28"/>
      <c r="P51" s="17"/>
      <c r="Q51" s="18"/>
    </row>
    <row r="52" spans="1:17" ht="15.75" customHeight="1" x14ac:dyDescent="0.2">
      <c r="A52" s="12" t="s">
        <v>159</v>
      </c>
      <c r="B52" s="12" t="s">
        <v>160</v>
      </c>
      <c r="C52" s="13">
        <v>48700</v>
      </c>
      <c r="D52" s="13"/>
      <c r="E52" s="13"/>
      <c r="F52" s="13"/>
      <c r="G52" s="13">
        <f t="shared" si="5"/>
        <v>48700</v>
      </c>
      <c r="H52" s="15" t="s">
        <v>161</v>
      </c>
      <c r="I52" s="28">
        <v>80000</v>
      </c>
      <c r="J52" s="14" t="s">
        <v>162</v>
      </c>
      <c r="P52" s="17"/>
      <c r="Q52" s="18"/>
    </row>
    <row r="53" spans="1:17" ht="15.75" customHeight="1" x14ac:dyDescent="0.2">
      <c r="A53" s="12" t="s">
        <v>163</v>
      </c>
      <c r="B53" s="12" t="s">
        <v>164</v>
      </c>
      <c r="C53" s="13">
        <v>100983.29</v>
      </c>
      <c r="D53" s="13">
        <v>144999.54999999999</v>
      </c>
      <c r="E53" s="13"/>
      <c r="F53" s="13"/>
      <c r="G53" s="13">
        <f t="shared" si="5"/>
        <v>100983.29</v>
      </c>
      <c r="H53" s="15" t="s">
        <v>165</v>
      </c>
      <c r="I53" s="28">
        <v>100983.29</v>
      </c>
      <c r="J53" s="14" t="s">
        <v>166</v>
      </c>
      <c r="P53" s="17"/>
      <c r="Q53" s="17"/>
    </row>
    <row r="54" spans="1:17" ht="15.75" customHeight="1" x14ac:dyDescent="0.2">
      <c r="A54" s="12" t="s">
        <v>167</v>
      </c>
      <c r="B54" s="12" t="s">
        <v>168</v>
      </c>
      <c r="C54" s="13">
        <v>142229.29999999999</v>
      </c>
      <c r="D54" s="13">
        <v>65952.289999999994</v>
      </c>
      <c r="E54" s="13"/>
      <c r="F54" s="13"/>
      <c r="G54" s="13">
        <f t="shared" si="5"/>
        <v>142229.29999999999</v>
      </c>
      <c r="H54" s="15" t="s">
        <v>169</v>
      </c>
      <c r="I54" s="28">
        <v>70000</v>
      </c>
      <c r="J54" s="14" t="s">
        <v>170</v>
      </c>
      <c r="P54" s="17"/>
      <c r="Q54" s="18"/>
    </row>
    <row r="55" spans="1:17" ht="15.75" customHeight="1" x14ac:dyDescent="0.2">
      <c r="A55" s="12" t="s">
        <v>171</v>
      </c>
      <c r="B55" s="12" t="s">
        <v>172</v>
      </c>
      <c r="C55" s="13">
        <v>-14220.49</v>
      </c>
      <c r="D55" s="13">
        <v>14220.49</v>
      </c>
      <c r="E55" s="13"/>
      <c r="F55" s="13"/>
      <c r="G55" s="13">
        <f t="shared" si="5"/>
        <v>-14220.49</v>
      </c>
      <c r="H55" s="15" t="s">
        <v>173</v>
      </c>
      <c r="I55" s="28"/>
      <c r="P55" s="17"/>
      <c r="Q55" s="18"/>
    </row>
    <row r="56" spans="1:17" ht="15.75" customHeight="1" x14ac:dyDescent="0.2">
      <c r="A56" s="12" t="s">
        <v>174</v>
      </c>
      <c r="B56" s="12" t="s">
        <v>175</v>
      </c>
      <c r="C56" s="13"/>
      <c r="D56" s="13">
        <v>2238</v>
      </c>
      <c r="E56" s="13"/>
      <c r="F56" s="13"/>
      <c r="G56" s="13">
        <f t="shared" si="5"/>
        <v>0</v>
      </c>
      <c r="H56" s="15" t="s">
        <v>176</v>
      </c>
      <c r="I56" s="28"/>
      <c r="P56" s="17"/>
      <c r="Q56" s="18"/>
    </row>
    <row r="57" spans="1:17" ht="15.75" customHeight="1" x14ac:dyDescent="0.2">
      <c r="A57" s="12" t="s">
        <v>177</v>
      </c>
      <c r="B57" s="12" t="s">
        <v>178</v>
      </c>
      <c r="C57" s="13"/>
      <c r="D57" s="13">
        <v>0</v>
      </c>
      <c r="E57" s="13"/>
      <c r="F57" s="13"/>
      <c r="G57" s="13">
        <f t="shared" si="5"/>
        <v>0</v>
      </c>
      <c r="H57" s="15" t="s">
        <v>179</v>
      </c>
      <c r="I57" s="28"/>
      <c r="P57" s="17"/>
      <c r="Q57" s="18"/>
    </row>
    <row r="58" spans="1:17" ht="15.75" customHeight="1" x14ac:dyDescent="0.2">
      <c r="A58" s="12" t="s">
        <v>180</v>
      </c>
      <c r="B58" s="12" t="s">
        <v>181</v>
      </c>
      <c r="C58" s="13"/>
      <c r="D58" s="13">
        <v>-2238</v>
      </c>
      <c r="E58" s="13"/>
      <c r="F58" s="13"/>
      <c r="G58" s="13">
        <f t="shared" si="5"/>
        <v>0</v>
      </c>
      <c r="H58" s="15" t="s">
        <v>182</v>
      </c>
      <c r="I58" s="28"/>
      <c r="P58" s="17"/>
      <c r="Q58" s="18"/>
    </row>
    <row r="59" spans="1:17" ht="15.75" customHeight="1" x14ac:dyDescent="0.2">
      <c r="A59" s="12" t="s">
        <v>183</v>
      </c>
      <c r="B59" s="12" t="s">
        <v>184</v>
      </c>
      <c r="C59" s="13">
        <v>127813.37</v>
      </c>
      <c r="D59" s="13">
        <v>177040.48</v>
      </c>
      <c r="E59" s="13">
        <v>7000</v>
      </c>
      <c r="F59" s="13"/>
      <c r="G59" s="13">
        <f t="shared" si="5"/>
        <v>134813.37</v>
      </c>
      <c r="H59" s="15" t="s">
        <v>185</v>
      </c>
      <c r="I59" s="28">
        <v>160000</v>
      </c>
      <c r="J59" s="14" t="s">
        <v>186</v>
      </c>
      <c r="P59" s="17"/>
      <c r="Q59" s="18"/>
    </row>
    <row r="60" spans="1:17" ht="15.75" customHeight="1" x14ac:dyDescent="0.2">
      <c r="A60" s="12" t="s">
        <v>187</v>
      </c>
      <c r="B60" s="12" t="s">
        <v>188</v>
      </c>
      <c r="C60" s="13">
        <v>10704.18</v>
      </c>
      <c r="D60" s="13">
        <v>15369.96</v>
      </c>
      <c r="E60" s="13"/>
      <c r="F60" s="13"/>
      <c r="G60" s="13">
        <f t="shared" si="5"/>
        <v>10704.18</v>
      </c>
      <c r="H60" s="15" t="s">
        <v>189</v>
      </c>
      <c r="I60" s="28">
        <v>12000</v>
      </c>
      <c r="J60" s="14" t="s">
        <v>186</v>
      </c>
      <c r="P60" s="17"/>
      <c r="Q60" s="18"/>
    </row>
    <row r="61" spans="1:17" ht="15.75" customHeight="1" x14ac:dyDescent="0.2">
      <c r="A61" s="12" t="s">
        <v>190</v>
      </c>
      <c r="B61" s="12" t="s">
        <v>191</v>
      </c>
      <c r="C61" s="13"/>
      <c r="D61" s="13">
        <v>387</v>
      </c>
      <c r="E61" s="13"/>
      <c r="F61" s="13"/>
      <c r="G61" s="13">
        <f t="shared" si="5"/>
        <v>0</v>
      </c>
      <c r="H61" s="13"/>
      <c r="I61" s="28"/>
      <c r="P61" s="17"/>
      <c r="Q61" s="18"/>
    </row>
    <row r="62" spans="1:17" ht="15.75" customHeight="1" x14ac:dyDescent="0.2">
      <c r="A62" s="12" t="s">
        <v>192</v>
      </c>
      <c r="B62" s="12" t="s">
        <v>193</v>
      </c>
      <c r="C62" s="13">
        <v>1639.2</v>
      </c>
      <c r="D62" s="13">
        <v>0</v>
      </c>
      <c r="E62" s="13"/>
      <c r="F62" s="13"/>
      <c r="G62" s="13">
        <f t="shared" si="5"/>
        <v>1639.2</v>
      </c>
      <c r="H62" s="15" t="s">
        <v>194</v>
      </c>
      <c r="I62" s="28">
        <v>6000</v>
      </c>
      <c r="P62" s="17"/>
      <c r="Q62" s="18"/>
    </row>
    <row r="63" spans="1:17" ht="15.75" customHeight="1" x14ac:dyDescent="0.2">
      <c r="A63" s="12" t="s">
        <v>195</v>
      </c>
      <c r="B63" s="12" t="s">
        <v>196</v>
      </c>
      <c r="C63" s="13">
        <v>10018.26</v>
      </c>
      <c r="D63" s="13">
        <v>8011.49</v>
      </c>
      <c r="E63" s="13"/>
      <c r="F63" s="13"/>
      <c r="G63" s="13">
        <f t="shared" si="5"/>
        <v>10018.26</v>
      </c>
      <c r="H63" s="15" t="s">
        <v>197</v>
      </c>
      <c r="I63" s="28">
        <v>11000</v>
      </c>
      <c r="P63" s="17"/>
      <c r="Q63" s="17"/>
    </row>
    <row r="64" spans="1:17" ht="15.75" customHeight="1" x14ac:dyDescent="0.2">
      <c r="A64" s="12" t="s">
        <v>198</v>
      </c>
      <c r="B64" s="12" t="s">
        <v>199</v>
      </c>
      <c r="C64" s="13">
        <v>3334</v>
      </c>
      <c r="D64" s="13">
        <v>4216</v>
      </c>
      <c r="E64" s="13"/>
      <c r="F64" s="13"/>
      <c r="G64" s="13">
        <f t="shared" si="5"/>
        <v>3334</v>
      </c>
      <c r="H64" s="15" t="s">
        <v>179</v>
      </c>
      <c r="I64" s="28">
        <v>3334</v>
      </c>
      <c r="P64" s="17"/>
      <c r="Q64" s="18"/>
    </row>
    <row r="65" spans="1:17" ht="15.75" customHeight="1" x14ac:dyDescent="0.2">
      <c r="A65" s="12" t="s">
        <v>200</v>
      </c>
      <c r="B65" s="12" t="s">
        <v>201</v>
      </c>
      <c r="C65" s="13">
        <v>57253</v>
      </c>
      <c r="D65" s="13">
        <v>0</v>
      </c>
      <c r="E65" s="13"/>
      <c r="F65" s="13"/>
      <c r="G65" s="13">
        <f t="shared" si="5"/>
        <v>57253</v>
      </c>
      <c r="H65" s="15" t="s">
        <v>202</v>
      </c>
      <c r="I65" s="28">
        <v>57253</v>
      </c>
      <c r="P65" s="17"/>
      <c r="Q65" s="18"/>
    </row>
    <row r="66" spans="1:17" ht="15.75" customHeight="1" x14ac:dyDescent="0.2">
      <c r="A66" s="12" t="s">
        <v>203</v>
      </c>
      <c r="B66" s="12" t="s">
        <v>204</v>
      </c>
      <c r="C66" s="13"/>
      <c r="D66" s="13">
        <v>36520</v>
      </c>
      <c r="E66" s="13"/>
      <c r="F66" s="13"/>
      <c r="G66" s="13">
        <f t="shared" si="5"/>
        <v>0</v>
      </c>
      <c r="H66" s="13"/>
      <c r="I66" s="28">
        <v>36520</v>
      </c>
      <c r="P66" s="17"/>
      <c r="Q66" s="18"/>
    </row>
    <row r="67" spans="1:17" ht="15.75" customHeight="1" x14ac:dyDescent="0.2">
      <c r="A67" s="12" t="s">
        <v>205</v>
      </c>
      <c r="B67" s="12" t="s">
        <v>206</v>
      </c>
      <c r="C67" s="13">
        <v>31624</v>
      </c>
      <c r="D67" s="13"/>
      <c r="E67" s="13"/>
      <c r="F67" s="13"/>
      <c r="G67" s="13">
        <f t="shared" si="5"/>
        <v>31624</v>
      </c>
      <c r="H67" s="15" t="s">
        <v>202</v>
      </c>
      <c r="I67" s="15" t="s">
        <v>202</v>
      </c>
      <c r="P67" s="17"/>
      <c r="Q67" s="18"/>
    </row>
    <row r="68" spans="1:17" ht="15.75" customHeight="1" x14ac:dyDescent="0.2">
      <c r="A68" s="12" t="s">
        <v>207</v>
      </c>
      <c r="B68" s="12" t="s">
        <v>208</v>
      </c>
      <c r="C68" s="13">
        <v>-31624</v>
      </c>
      <c r="D68" s="13"/>
      <c r="E68" s="13"/>
      <c r="F68" s="13"/>
      <c r="G68" s="13">
        <f t="shared" si="5"/>
        <v>-31624</v>
      </c>
      <c r="H68" s="15" t="s">
        <v>209</v>
      </c>
      <c r="I68" s="15" t="s">
        <v>209</v>
      </c>
      <c r="P68" s="17"/>
      <c r="Q68" s="17"/>
    </row>
    <row r="69" spans="1:17" ht="15.75" customHeight="1" x14ac:dyDescent="0.2">
      <c r="A69" s="12" t="s">
        <v>210</v>
      </c>
      <c r="B69" s="12" t="s">
        <v>211</v>
      </c>
      <c r="C69" s="13">
        <v>4394.3999999999996</v>
      </c>
      <c r="D69" s="13">
        <v>3544.4</v>
      </c>
      <c r="E69" s="2"/>
      <c r="F69" s="13"/>
      <c r="G69" s="13">
        <f t="shared" si="5"/>
        <v>4394.3999999999996</v>
      </c>
      <c r="H69" s="15" t="s">
        <v>212</v>
      </c>
      <c r="I69" s="28">
        <v>4394.3999999999996</v>
      </c>
      <c r="P69" s="17"/>
      <c r="Q69" s="18"/>
    </row>
    <row r="70" spans="1:17" ht="15.75" customHeight="1" x14ac:dyDescent="0.2">
      <c r="A70" s="6"/>
      <c r="B70" s="6" t="s">
        <v>213</v>
      </c>
      <c r="C70" s="7">
        <v>103045.98</v>
      </c>
      <c r="D70" s="7">
        <v>103046</v>
      </c>
      <c r="E70" s="7">
        <f>SUM(E71)</f>
        <v>25000</v>
      </c>
      <c r="F70" s="7"/>
      <c r="G70" s="7">
        <f>SUM(G71)</f>
        <v>128045.98</v>
      </c>
      <c r="H70" s="8" t="s">
        <v>214</v>
      </c>
      <c r="I70" s="26">
        <v>100000</v>
      </c>
      <c r="P70" s="17"/>
      <c r="Q70" s="18"/>
    </row>
    <row r="71" spans="1:17" ht="15.75" customHeight="1" x14ac:dyDescent="0.2">
      <c r="A71" s="12" t="s">
        <v>215</v>
      </c>
      <c r="B71" s="12" t="s">
        <v>216</v>
      </c>
      <c r="C71" s="13">
        <v>103045.98</v>
      </c>
      <c r="D71" s="13">
        <v>103046</v>
      </c>
      <c r="E71" s="13">
        <v>25000</v>
      </c>
      <c r="F71" s="13"/>
      <c r="G71" s="13">
        <f>C71+E71</f>
        <v>128045.98</v>
      </c>
      <c r="H71" s="15" t="s">
        <v>214</v>
      </c>
      <c r="I71" s="28">
        <v>100000</v>
      </c>
      <c r="P71" s="17"/>
      <c r="Q71" s="18"/>
    </row>
    <row r="72" spans="1:17" ht="15.75" customHeight="1" x14ac:dyDescent="0.2">
      <c r="A72" s="6"/>
      <c r="B72" s="6" t="s">
        <v>217</v>
      </c>
      <c r="C72" s="7">
        <v>2586390.48</v>
      </c>
      <c r="D72" s="7">
        <v>2680811.5099999998</v>
      </c>
      <c r="E72" s="7">
        <f>SUM(E73:E115)</f>
        <v>198000</v>
      </c>
      <c r="F72" s="7"/>
      <c r="G72" s="7">
        <f>SUM(G73:G116)</f>
        <v>2784390.48</v>
      </c>
      <c r="H72" s="8" t="s">
        <v>218</v>
      </c>
      <c r="I72" s="26">
        <f>SUM(I73:I116)</f>
        <v>2896041</v>
      </c>
      <c r="P72" s="10"/>
      <c r="Q72" s="11"/>
    </row>
    <row r="73" spans="1:17" ht="15.75" customHeight="1" x14ac:dyDescent="0.2">
      <c r="A73" s="12" t="s">
        <v>219</v>
      </c>
      <c r="B73" s="12" t="s">
        <v>220</v>
      </c>
      <c r="C73" s="13">
        <v>97860</v>
      </c>
      <c r="D73" s="13">
        <v>71195</v>
      </c>
      <c r="E73" s="13"/>
      <c r="F73" s="13"/>
      <c r="G73" s="13">
        <f t="shared" ref="G73:G84" si="6">C73+E73</f>
        <v>97860</v>
      </c>
      <c r="H73" s="15" t="s">
        <v>221</v>
      </c>
      <c r="I73" s="28">
        <v>100000</v>
      </c>
      <c r="P73" s="17"/>
      <c r="Q73" s="18"/>
    </row>
    <row r="74" spans="1:17" ht="15.75" customHeight="1" x14ac:dyDescent="0.2">
      <c r="A74" s="12" t="s">
        <v>222</v>
      </c>
      <c r="B74" s="12" t="s">
        <v>223</v>
      </c>
      <c r="C74" s="13">
        <v>66490</v>
      </c>
      <c r="D74" s="13">
        <v>52469</v>
      </c>
      <c r="E74" s="13"/>
      <c r="F74" s="13"/>
      <c r="G74" s="13">
        <f t="shared" si="6"/>
        <v>66490</v>
      </c>
      <c r="H74" s="15" t="s">
        <v>224</v>
      </c>
      <c r="I74" s="28">
        <v>80000</v>
      </c>
      <c r="J74" s="14" t="s">
        <v>225</v>
      </c>
      <c r="P74" s="10"/>
      <c r="Q74" s="11"/>
    </row>
    <row r="75" spans="1:17" ht="15.75" customHeight="1" x14ac:dyDescent="0.2">
      <c r="A75" s="12" t="s">
        <v>226</v>
      </c>
      <c r="B75" s="12" t="s">
        <v>227</v>
      </c>
      <c r="C75" s="13">
        <v>30107.46</v>
      </c>
      <c r="D75" s="13">
        <v>19486.62</v>
      </c>
      <c r="E75" s="13"/>
      <c r="F75" s="13"/>
      <c r="G75" s="13">
        <f t="shared" si="6"/>
        <v>30107.46</v>
      </c>
      <c r="H75" s="15" t="s">
        <v>228</v>
      </c>
      <c r="I75" s="28">
        <v>30107</v>
      </c>
      <c r="P75" s="17"/>
      <c r="Q75" s="18"/>
    </row>
    <row r="76" spans="1:17" ht="15.75" customHeight="1" x14ac:dyDescent="0.2">
      <c r="A76" s="12" t="s">
        <v>229</v>
      </c>
      <c r="B76" s="12" t="s">
        <v>230</v>
      </c>
      <c r="C76" s="13">
        <v>76937.039999999994</v>
      </c>
      <c r="D76" s="13">
        <v>76937.039999999994</v>
      </c>
      <c r="E76" s="13">
        <v>11000</v>
      </c>
      <c r="F76" s="13"/>
      <c r="G76" s="13">
        <f t="shared" si="6"/>
        <v>87937.04</v>
      </c>
      <c r="H76" s="15" t="s">
        <v>231</v>
      </c>
      <c r="I76" s="28">
        <v>75000</v>
      </c>
      <c r="P76" s="17"/>
      <c r="Q76" s="18"/>
    </row>
    <row r="77" spans="1:17" ht="15.75" customHeight="1" x14ac:dyDescent="0.2">
      <c r="A77" s="12" t="s">
        <v>232</v>
      </c>
      <c r="B77" s="12" t="s">
        <v>233</v>
      </c>
      <c r="C77" s="13">
        <v>4729.6899999999996</v>
      </c>
      <c r="D77" s="13">
        <v>0</v>
      </c>
      <c r="E77" s="13"/>
      <c r="F77" s="13"/>
      <c r="G77" s="13">
        <f t="shared" si="6"/>
        <v>4729.6899999999996</v>
      </c>
      <c r="H77" s="15" t="s">
        <v>234</v>
      </c>
      <c r="I77" s="28">
        <v>4729</v>
      </c>
      <c r="P77" s="17"/>
      <c r="Q77" s="18"/>
    </row>
    <row r="78" spans="1:17" ht="15.75" customHeight="1" x14ac:dyDescent="0.2">
      <c r="A78" s="12" t="s">
        <v>235</v>
      </c>
      <c r="B78" s="12" t="s">
        <v>236</v>
      </c>
      <c r="C78" s="13">
        <v>125</v>
      </c>
      <c r="D78" s="13"/>
      <c r="E78" s="13"/>
      <c r="F78" s="13"/>
      <c r="G78" s="13">
        <f t="shared" si="6"/>
        <v>125</v>
      </c>
      <c r="H78" s="15">
        <v>125</v>
      </c>
      <c r="I78" s="28">
        <v>125</v>
      </c>
      <c r="P78" s="17"/>
      <c r="Q78" s="18"/>
    </row>
    <row r="79" spans="1:17" ht="15.75" customHeight="1" x14ac:dyDescent="0.2">
      <c r="A79" s="12" t="s">
        <v>237</v>
      </c>
      <c r="B79" s="12" t="s">
        <v>238</v>
      </c>
      <c r="C79" s="13">
        <v>113509</v>
      </c>
      <c r="D79" s="13">
        <v>207604.74</v>
      </c>
      <c r="E79" s="13"/>
      <c r="F79" s="13"/>
      <c r="G79" s="13">
        <f t="shared" si="6"/>
        <v>113509</v>
      </c>
      <c r="H79" s="15" t="s">
        <v>239</v>
      </c>
      <c r="I79" s="28">
        <v>100000</v>
      </c>
      <c r="J79" s="14" t="s">
        <v>240</v>
      </c>
      <c r="P79" s="17"/>
      <c r="Q79" s="18"/>
    </row>
    <row r="80" spans="1:17" ht="15.75" customHeight="1" x14ac:dyDescent="0.2">
      <c r="A80" s="12" t="s">
        <v>241</v>
      </c>
      <c r="B80" s="12" t="s">
        <v>242</v>
      </c>
      <c r="C80" s="13">
        <v>9336.84</v>
      </c>
      <c r="D80" s="13">
        <v>30035.49</v>
      </c>
      <c r="E80" s="13"/>
      <c r="F80" s="13"/>
      <c r="G80" s="13">
        <f t="shared" si="6"/>
        <v>9336.84</v>
      </c>
      <c r="H80" s="15" t="s">
        <v>243</v>
      </c>
      <c r="I80" s="28">
        <v>30000</v>
      </c>
      <c r="P80" s="17"/>
      <c r="Q80" s="18"/>
    </row>
    <row r="81" spans="1:17" ht="15.75" customHeight="1" x14ac:dyDescent="0.2">
      <c r="A81" s="12" t="s">
        <v>244</v>
      </c>
      <c r="B81" s="12" t="s">
        <v>245</v>
      </c>
      <c r="C81" s="13">
        <v>5856.88</v>
      </c>
      <c r="D81" s="13">
        <v>3372.5</v>
      </c>
      <c r="E81" s="13"/>
      <c r="F81" s="13"/>
      <c r="G81" s="13">
        <f t="shared" si="6"/>
        <v>5856.88</v>
      </c>
      <c r="H81" s="15" t="s">
        <v>246</v>
      </c>
      <c r="I81" s="28">
        <v>6000</v>
      </c>
      <c r="P81" s="17"/>
      <c r="Q81" s="18"/>
    </row>
    <row r="82" spans="1:17" ht="15.75" customHeight="1" x14ac:dyDescent="0.2">
      <c r="A82" s="12" t="s">
        <v>247</v>
      </c>
      <c r="B82" s="12" t="s">
        <v>248</v>
      </c>
      <c r="C82" s="13">
        <v>110587.19</v>
      </c>
      <c r="D82" s="13">
        <v>152644.76</v>
      </c>
      <c r="E82" s="13">
        <v>12000</v>
      </c>
      <c r="F82" s="13"/>
      <c r="G82" s="13">
        <f t="shared" si="6"/>
        <v>122587.19</v>
      </c>
      <c r="H82" s="15" t="s">
        <v>249</v>
      </c>
      <c r="I82" s="28">
        <v>120000</v>
      </c>
      <c r="P82" s="17"/>
      <c r="Q82" s="18"/>
    </row>
    <row r="83" spans="1:17" ht="15.75" customHeight="1" x14ac:dyDescent="0.2">
      <c r="A83" s="12" t="s">
        <v>250</v>
      </c>
      <c r="B83" s="12" t="s">
        <v>251</v>
      </c>
      <c r="C83" s="13"/>
      <c r="D83" s="13">
        <v>12500</v>
      </c>
      <c r="E83" s="13"/>
      <c r="F83" s="13"/>
      <c r="G83" s="13">
        <f t="shared" si="6"/>
        <v>0</v>
      </c>
      <c r="H83" s="17"/>
      <c r="I83" s="28"/>
      <c r="P83" s="17"/>
      <c r="Q83" s="18"/>
    </row>
    <row r="84" spans="1:17" ht="15.75" customHeight="1" x14ac:dyDescent="0.2">
      <c r="A84" s="12" t="s">
        <v>252</v>
      </c>
      <c r="B84" s="12" t="s">
        <v>253</v>
      </c>
      <c r="C84" s="13"/>
      <c r="D84" s="13">
        <v>99.8</v>
      </c>
      <c r="E84" s="13"/>
      <c r="F84" s="13"/>
      <c r="G84" s="13">
        <f t="shared" si="6"/>
        <v>0</v>
      </c>
      <c r="H84" s="13"/>
      <c r="I84" s="28"/>
      <c r="P84" s="17"/>
      <c r="Q84" s="18"/>
    </row>
    <row r="85" spans="1:17" ht="15.75" customHeight="1" x14ac:dyDescent="0.2">
      <c r="A85" s="29"/>
      <c r="B85" s="30" t="s">
        <v>254</v>
      </c>
      <c r="C85" s="29"/>
      <c r="D85" s="29"/>
      <c r="E85" s="31"/>
      <c r="F85" s="29"/>
      <c r="G85" s="32"/>
      <c r="H85" s="29"/>
      <c r="I85" s="31">
        <v>15000</v>
      </c>
      <c r="J85" s="14"/>
      <c r="P85" s="17"/>
      <c r="Q85" s="17"/>
    </row>
    <row r="86" spans="1:17" ht="15.75" customHeight="1" x14ac:dyDescent="0.2">
      <c r="A86" s="14">
        <v>6820</v>
      </c>
      <c r="B86" s="12" t="s">
        <v>255</v>
      </c>
      <c r="E86" s="2">
        <v>80000</v>
      </c>
      <c r="G86" s="13">
        <f t="shared" ref="G86:G95" si="7">C86+E86</f>
        <v>80000</v>
      </c>
      <c r="I86" s="27">
        <v>100000</v>
      </c>
      <c r="J86" s="14" t="s">
        <v>256</v>
      </c>
      <c r="P86" s="17"/>
      <c r="Q86" s="17"/>
    </row>
    <row r="87" spans="1:17" ht="15.75" customHeight="1" x14ac:dyDescent="0.2">
      <c r="A87" s="12" t="s">
        <v>257</v>
      </c>
      <c r="B87" s="12" t="s">
        <v>258</v>
      </c>
      <c r="C87" s="13">
        <v>6020.6</v>
      </c>
      <c r="D87" s="13">
        <v>17858.48</v>
      </c>
      <c r="E87" s="13"/>
      <c r="F87" s="13"/>
      <c r="G87" s="13">
        <f t="shared" si="7"/>
        <v>6020.6</v>
      </c>
      <c r="H87" s="15" t="s">
        <v>259</v>
      </c>
      <c r="I87" s="28">
        <v>6000</v>
      </c>
      <c r="P87" s="17"/>
      <c r="Q87" s="17"/>
    </row>
    <row r="88" spans="1:17" ht="15.75" customHeight="1" x14ac:dyDescent="0.2">
      <c r="A88" s="12" t="s">
        <v>260</v>
      </c>
      <c r="B88" s="12" t="s">
        <v>261</v>
      </c>
      <c r="C88" s="13">
        <v>147357.92000000001</v>
      </c>
      <c r="D88" s="13">
        <v>230620.82</v>
      </c>
      <c r="E88" s="13">
        <v>50000</v>
      </c>
      <c r="F88" s="13"/>
      <c r="G88" s="13">
        <f t="shared" si="7"/>
        <v>197357.92</v>
      </c>
      <c r="H88" s="15" t="s">
        <v>262</v>
      </c>
      <c r="I88" s="28">
        <v>160000</v>
      </c>
      <c r="P88" s="17"/>
      <c r="Q88" s="18"/>
    </row>
    <row r="89" spans="1:17" ht="15.75" customHeight="1" x14ac:dyDescent="0.2">
      <c r="A89" s="12" t="s">
        <v>263</v>
      </c>
      <c r="B89" s="12" t="s">
        <v>264</v>
      </c>
      <c r="C89" s="13">
        <v>944.02</v>
      </c>
      <c r="D89" s="13">
        <v>22.46</v>
      </c>
      <c r="E89" s="13"/>
      <c r="F89" s="13"/>
      <c r="G89" s="13">
        <f t="shared" si="7"/>
        <v>944.02</v>
      </c>
      <c r="H89" s="15">
        <v>944.02</v>
      </c>
      <c r="I89" s="28"/>
      <c r="P89" s="17"/>
      <c r="Q89" s="18"/>
    </row>
    <row r="90" spans="1:17" ht="15.75" customHeight="1" x14ac:dyDescent="0.2">
      <c r="A90" s="12" t="s">
        <v>265</v>
      </c>
      <c r="B90" s="12" t="s">
        <v>266</v>
      </c>
      <c r="C90" s="13">
        <v>64185.7</v>
      </c>
      <c r="D90" s="13">
        <v>69767.259999999995</v>
      </c>
      <c r="E90" s="13"/>
      <c r="F90" s="13"/>
      <c r="G90" s="13">
        <f t="shared" si="7"/>
        <v>64185.7</v>
      </c>
      <c r="H90" s="15" t="s">
        <v>267</v>
      </c>
      <c r="I90" s="28">
        <v>65000</v>
      </c>
      <c r="P90" s="17"/>
      <c r="Q90" s="18"/>
    </row>
    <row r="91" spans="1:17" ht="15.75" customHeight="1" x14ac:dyDescent="0.2">
      <c r="A91" s="12" t="s">
        <v>268</v>
      </c>
      <c r="B91" s="12" t="s">
        <v>269</v>
      </c>
      <c r="C91" s="13">
        <v>4093.77</v>
      </c>
      <c r="D91" s="13">
        <v>11136.18</v>
      </c>
      <c r="E91" s="13"/>
      <c r="F91" s="13"/>
      <c r="G91" s="13">
        <f t="shared" si="7"/>
        <v>4093.77</v>
      </c>
      <c r="H91" s="15" t="s">
        <v>270</v>
      </c>
      <c r="I91" s="28">
        <v>5000</v>
      </c>
      <c r="P91" s="17"/>
      <c r="Q91" s="18"/>
    </row>
    <row r="92" spans="1:17" ht="15.75" customHeight="1" x14ac:dyDescent="0.2">
      <c r="A92" s="12" t="s">
        <v>271</v>
      </c>
      <c r="B92" s="12" t="s">
        <v>272</v>
      </c>
      <c r="C92" s="13">
        <v>28654.400000000001</v>
      </c>
      <c r="D92" s="13">
        <v>49551.49</v>
      </c>
      <c r="E92" s="13">
        <v>10000</v>
      </c>
      <c r="F92" s="13"/>
      <c r="G92" s="13">
        <f t="shared" si="7"/>
        <v>38654.400000000001</v>
      </c>
      <c r="H92" s="15" t="s">
        <v>273</v>
      </c>
      <c r="I92" s="28">
        <v>15000</v>
      </c>
      <c r="P92" s="17"/>
      <c r="Q92" s="18"/>
    </row>
    <row r="93" spans="1:17" ht="15.75" customHeight="1" x14ac:dyDescent="0.2">
      <c r="A93" s="12" t="s">
        <v>274</v>
      </c>
      <c r="B93" s="12" t="s">
        <v>275</v>
      </c>
      <c r="C93" s="13">
        <v>19002.75</v>
      </c>
      <c r="D93" s="13">
        <v>43882.87</v>
      </c>
      <c r="E93" s="13"/>
      <c r="F93" s="13"/>
      <c r="G93" s="13">
        <f t="shared" si="7"/>
        <v>19002.75</v>
      </c>
      <c r="H93" s="15" t="s">
        <v>276</v>
      </c>
      <c r="I93" s="28">
        <v>20000</v>
      </c>
      <c r="P93" s="17"/>
      <c r="Q93" s="18"/>
    </row>
    <row r="94" spans="1:17" ht="15.75" customHeight="1" x14ac:dyDescent="0.2">
      <c r="A94" s="12" t="s">
        <v>277</v>
      </c>
      <c r="B94" s="12" t="s">
        <v>278</v>
      </c>
      <c r="C94" s="13"/>
      <c r="D94" s="13">
        <v>1500</v>
      </c>
      <c r="E94" s="13"/>
      <c r="F94" s="13"/>
      <c r="G94" s="13">
        <f t="shared" si="7"/>
        <v>0</v>
      </c>
      <c r="H94" s="13"/>
      <c r="I94" s="28"/>
      <c r="P94" s="17"/>
      <c r="Q94" s="18"/>
    </row>
    <row r="95" spans="1:17" ht="15.75" customHeight="1" x14ac:dyDescent="0.2">
      <c r="A95" s="12" t="s">
        <v>279</v>
      </c>
      <c r="B95" s="12" t="s">
        <v>280</v>
      </c>
      <c r="C95" s="13">
        <v>106254.5</v>
      </c>
      <c r="D95" s="13">
        <v>146850</v>
      </c>
      <c r="E95" s="13"/>
      <c r="F95" s="13"/>
      <c r="G95" s="13">
        <f t="shared" si="7"/>
        <v>106254.5</v>
      </c>
      <c r="H95" s="15" t="s">
        <v>281</v>
      </c>
      <c r="I95" s="13">
        <v>150000</v>
      </c>
      <c r="P95" s="17"/>
      <c r="Q95" s="17"/>
    </row>
    <row r="96" spans="1:17" ht="15.75" customHeight="1" x14ac:dyDescent="0.2">
      <c r="A96" s="12" t="s">
        <v>282</v>
      </c>
      <c r="B96" s="12" t="s">
        <v>283</v>
      </c>
      <c r="C96" s="13"/>
      <c r="D96" s="13"/>
      <c r="E96" s="13"/>
      <c r="F96" s="13"/>
      <c r="G96" s="13"/>
      <c r="I96" s="28"/>
      <c r="P96" s="17"/>
      <c r="Q96" s="18"/>
    </row>
    <row r="97" spans="1:17" ht="15.75" customHeight="1" x14ac:dyDescent="0.2">
      <c r="A97" s="12" t="s">
        <v>284</v>
      </c>
      <c r="B97" s="12" t="s">
        <v>285</v>
      </c>
      <c r="C97" s="13">
        <v>16111.97</v>
      </c>
      <c r="D97" s="13">
        <v>72099.009999999995</v>
      </c>
      <c r="E97" s="13"/>
      <c r="F97" s="13"/>
      <c r="G97" s="13">
        <f t="shared" ref="G97:G103" si="8">C97+E97</f>
        <v>16111.97</v>
      </c>
      <c r="H97" s="15" t="s">
        <v>286</v>
      </c>
      <c r="I97" s="28">
        <v>70000</v>
      </c>
      <c r="P97" s="17"/>
      <c r="Q97" s="18"/>
    </row>
    <row r="98" spans="1:17" ht="15.75" customHeight="1" x14ac:dyDescent="0.2">
      <c r="A98" s="12" t="s">
        <v>287</v>
      </c>
      <c r="B98" s="12" t="s">
        <v>288</v>
      </c>
      <c r="C98" s="13">
        <v>0</v>
      </c>
      <c r="D98" s="13">
        <v>49613.5</v>
      </c>
      <c r="E98" s="13"/>
      <c r="F98" s="13"/>
      <c r="G98" s="13">
        <f t="shared" si="8"/>
        <v>0</v>
      </c>
      <c r="I98" s="28"/>
      <c r="P98" s="17"/>
      <c r="Q98" s="18"/>
    </row>
    <row r="99" spans="1:17" ht="15.75" customHeight="1" x14ac:dyDescent="0.2">
      <c r="A99" s="12" t="s">
        <v>289</v>
      </c>
      <c r="B99" s="12" t="s">
        <v>290</v>
      </c>
      <c r="C99" s="13">
        <v>550398.01</v>
      </c>
      <c r="D99" s="13">
        <v>337830.09</v>
      </c>
      <c r="E99" s="13"/>
      <c r="F99" s="13"/>
      <c r="G99" s="13">
        <f t="shared" si="8"/>
        <v>550398.01</v>
      </c>
      <c r="H99" s="15" t="s">
        <v>291</v>
      </c>
      <c r="I99" s="28">
        <v>550000</v>
      </c>
      <c r="J99" s="14" t="s">
        <v>292</v>
      </c>
      <c r="P99" s="17"/>
      <c r="Q99" s="18"/>
    </row>
    <row r="100" spans="1:17" ht="15.75" customHeight="1" x14ac:dyDescent="0.2">
      <c r="A100" s="12" t="s">
        <v>293</v>
      </c>
      <c r="B100" s="12" t="s">
        <v>294</v>
      </c>
      <c r="C100" s="13">
        <v>686883.35</v>
      </c>
      <c r="D100" s="13">
        <v>633806.93000000005</v>
      </c>
      <c r="E100" s="13"/>
      <c r="F100" s="13"/>
      <c r="G100" s="13">
        <f t="shared" si="8"/>
        <v>686883.35</v>
      </c>
      <c r="H100" s="15" t="s">
        <v>295</v>
      </c>
      <c r="I100" s="28">
        <v>842380</v>
      </c>
      <c r="J100" s="14" t="s">
        <v>296</v>
      </c>
      <c r="P100" s="17"/>
      <c r="Q100" s="18"/>
    </row>
    <row r="101" spans="1:17" ht="15.75" customHeight="1" x14ac:dyDescent="0.2">
      <c r="A101" s="12" t="s">
        <v>297</v>
      </c>
      <c r="B101" s="12" t="s">
        <v>298</v>
      </c>
      <c r="C101" s="13">
        <v>2600</v>
      </c>
      <c r="D101" s="13">
        <v>12700</v>
      </c>
      <c r="E101" s="13"/>
      <c r="F101" s="13"/>
      <c r="G101" s="13">
        <f t="shared" si="8"/>
        <v>2600</v>
      </c>
      <c r="H101" s="15" t="s">
        <v>299</v>
      </c>
      <c r="I101" s="28">
        <v>9000</v>
      </c>
      <c r="P101" s="17"/>
      <c r="Q101" s="18"/>
    </row>
    <row r="102" spans="1:17" ht="15.75" customHeight="1" x14ac:dyDescent="0.2">
      <c r="A102" s="12" t="s">
        <v>300</v>
      </c>
      <c r="B102" s="12" t="s">
        <v>301</v>
      </c>
      <c r="C102" s="13">
        <v>28563</v>
      </c>
      <c r="D102" s="13">
        <v>29026.87</v>
      </c>
      <c r="E102" s="13"/>
      <c r="F102" s="13"/>
      <c r="G102" s="13">
        <f t="shared" si="8"/>
        <v>28563</v>
      </c>
      <c r="H102" s="15" t="s">
        <v>302</v>
      </c>
      <c r="I102" s="28">
        <v>5000</v>
      </c>
      <c r="P102" s="17"/>
      <c r="Q102" s="18"/>
    </row>
    <row r="103" spans="1:17" ht="15.75" customHeight="1" x14ac:dyDescent="0.2">
      <c r="A103" s="12" t="s">
        <v>303</v>
      </c>
      <c r="B103" s="12" t="s">
        <v>304</v>
      </c>
      <c r="C103" s="13">
        <v>4700</v>
      </c>
      <c r="D103" s="13">
        <v>1300</v>
      </c>
      <c r="E103" s="13"/>
      <c r="F103" s="13"/>
      <c r="G103" s="13">
        <f t="shared" si="8"/>
        <v>4700</v>
      </c>
      <c r="H103" s="15" t="s">
        <v>305</v>
      </c>
      <c r="I103" s="28">
        <v>4700</v>
      </c>
      <c r="P103" s="17"/>
      <c r="Q103" s="18"/>
    </row>
    <row r="104" spans="1:17" ht="15.75" customHeight="1" x14ac:dyDescent="0.2">
      <c r="A104" s="30"/>
      <c r="B104" s="30" t="s">
        <v>306</v>
      </c>
      <c r="C104" s="32"/>
      <c r="D104" s="32"/>
      <c r="E104" s="32"/>
      <c r="F104" s="32"/>
      <c r="G104" s="32"/>
      <c r="H104" s="29"/>
      <c r="I104" s="32">
        <v>10000</v>
      </c>
      <c r="P104" s="17"/>
      <c r="Q104" s="18"/>
    </row>
    <row r="105" spans="1:17" ht="15.75" customHeight="1" x14ac:dyDescent="0.2">
      <c r="A105" s="12" t="s">
        <v>307</v>
      </c>
      <c r="B105" s="12" t="s">
        <v>308</v>
      </c>
      <c r="C105" s="13">
        <v>9940</v>
      </c>
      <c r="D105" s="13">
        <v>9464</v>
      </c>
      <c r="E105" s="13"/>
      <c r="F105" s="13"/>
      <c r="G105" s="13">
        <f t="shared" ref="G105:G116" si="9">C105+E105</f>
        <v>9940</v>
      </c>
      <c r="H105" s="15" t="s">
        <v>309</v>
      </c>
      <c r="I105" s="28">
        <v>10000</v>
      </c>
      <c r="P105" s="17"/>
      <c r="Q105" s="18"/>
    </row>
    <row r="106" spans="1:17" ht="15.75" customHeight="1" x14ac:dyDescent="0.2">
      <c r="A106" s="12" t="s">
        <v>310</v>
      </c>
      <c r="B106" s="12" t="s">
        <v>311</v>
      </c>
      <c r="C106" s="13">
        <v>22800</v>
      </c>
      <c r="D106" s="13">
        <v>9400</v>
      </c>
      <c r="E106" s="13"/>
      <c r="F106" s="13"/>
      <c r="G106" s="13">
        <f t="shared" si="9"/>
        <v>22800</v>
      </c>
      <c r="H106" s="15" t="s">
        <v>312</v>
      </c>
      <c r="I106" s="28">
        <v>15000</v>
      </c>
      <c r="P106" s="17"/>
      <c r="Q106" s="18"/>
    </row>
    <row r="107" spans="1:17" ht="15.75" customHeight="1" x14ac:dyDescent="0.2">
      <c r="A107" s="12" t="s">
        <v>313</v>
      </c>
      <c r="B107" s="12" t="s">
        <v>314</v>
      </c>
      <c r="C107" s="13">
        <v>124000</v>
      </c>
      <c r="D107" s="13">
        <v>65955</v>
      </c>
      <c r="E107" s="13"/>
      <c r="F107" s="13"/>
      <c r="G107" s="13">
        <f t="shared" si="9"/>
        <v>124000</v>
      </c>
      <c r="H107" s="15" t="s">
        <v>315</v>
      </c>
      <c r="I107" s="28">
        <v>125000</v>
      </c>
      <c r="P107" s="17"/>
      <c r="Q107" s="18"/>
    </row>
    <row r="108" spans="1:17" ht="15.75" customHeight="1" x14ac:dyDescent="0.2">
      <c r="A108" s="12" t="s">
        <v>316</v>
      </c>
      <c r="B108" s="12" t="s">
        <v>317</v>
      </c>
      <c r="C108" s="13">
        <v>45250</v>
      </c>
      <c r="D108" s="13">
        <v>57281</v>
      </c>
      <c r="E108" s="13"/>
      <c r="F108" s="13"/>
      <c r="G108" s="13">
        <f t="shared" si="9"/>
        <v>45250</v>
      </c>
      <c r="H108" s="15" t="s">
        <v>318</v>
      </c>
      <c r="I108" s="28"/>
      <c r="P108" s="17"/>
      <c r="Q108" s="18"/>
    </row>
    <row r="109" spans="1:17" ht="15.75" customHeight="1" x14ac:dyDescent="0.2">
      <c r="A109" s="12" t="s">
        <v>319</v>
      </c>
      <c r="B109" s="12" t="s">
        <v>320</v>
      </c>
      <c r="C109" s="13">
        <v>71904.84</v>
      </c>
      <c r="D109" s="13">
        <v>76210.649999999994</v>
      </c>
      <c r="E109" s="13"/>
      <c r="F109" s="13"/>
      <c r="G109" s="13">
        <f t="shared" si="9"/>
        <v>71904.84</v>
      </c>
      <c r="H109" s="15" t="s">
        <v>321</v>
      </c>
      <c r="I109" s="28">
        <v>50000</v>
      </c>
      <c r="P109" s="17"/>
      <c r="Q109" s="18"/>
    </row>
    <row r="110" spans="1:17" ht="15.75" customHeight="1" x14ac:dyDescent="0.2">
      <c r="A110" s="12" t="s">
        <v>322</v>
      </c>
      <c r="B110" s="12" t="s">
        <v>323</v>
      </c>
      <c r="C110" s="13">
        <v>98865.12</v>
      </c>
      <c r="D110" s="13">
        <v>52338.12</v>
      </c>
      <c r="E110" s="13"/>
      <c r="F110" s="13"/>
      <c r="G110" s="13">
        <f t="shared" si="9"/>
        <v>98865.12</v>
      </c>
      <c r="H110" s="15" t="s">
        <v>324</v>
      </c>
      <c r="I110" s="28">
        <v>100000</v>
      </c>
      <c r="P110" s="17"/>
      <c r="Q110" s="18"/>
    </row>
    <row r="111" spans="1:17" ht="15.75" customHeight="1" x14ac:dyDescent="0.2">
      <c r="A111" s="12" t="s">
        <v>325</v>
      </c>
      <c r="B111" s="12" t="s">
        <v>326</v>
      </c>
      <c r="C111" s="13"/>
      <c r="D111" s="13">
        <v>8425.9</v>
      </c>
      <c r="E111" s="13">
        <v>5000</v>
      </c>
      <c r="F111" s="13"/>
      <c r="G111" s="13">
        <f t="shared" si="9"/>
        <v>5000</v>
      </c>
      <c r="H111" s="15" t="s">
        <v>327</v>
      </c>
      <c r="I111" s="28"/>
      <c r="P111" s="17"/>
      <c r="Q111" s="18"/>
    </row>
    <row r="112" spans="1:17" ht="15.75" customHeight="1" x14ac:dyDescent="0.2">
      <c r="A112" s="12" t="s">
        <v>328</v>
      </c>
      <c r="B112" s="12" t="s">
        <v>329</v>
      </c>
      <c r="C112" s="13">
        <v>5.07</v>
      </c>
      <c r="D112" s="13">
        <v>0.82</v>
      </c>
      <c r="E112" s="13"/>
      <c r="F112" s="13"/>
      <c r="G112" s="13">
        <f t="shared" si="9"/>
        <v>5.07</v>
      </c>
      <c r="H112" s="15">
        <v>5.68</v>
      </c>
      <c r="I112" s="28"/>
      <c r="P112" s="17"/>
      <c r="Q112" s="17"/>
    </row>
    <row r="113" spans="1:17" ht="15.75" customHeight="1" x14ac:dyDescent="0.2">
      <c r="A113" s="12" t="s">
        <v>330</v>
      </c>
      <c r="B113" s="12" t="s">
        <v>331</v>
      </c>
      <c r="C113" s="13"/>
      <c r="D113" s="13">
        <v>-0.02</v>
      </c>
      <c r="E113" s="13"/>
      <c r="F113" s="13"/>
      <c r="G113" s="13">
        <f t="shared" si="9"/>
        <v>0</v>
      </c>
      <c r="H113" s="13"/>
      <c r="I113" s="28">
        <v>15000</v>
      </c>
      <c r="P113" s="17"/>
      <c r="Q113" s="18"/>
    </row>
    <row r="114" spans="1:17" ht="15.75" customHeight="1" x14ac:dyDescent="0.2">
      <c r="A114" s="12" t="s">
        <v>332</v>
      </c>
      <c r="B114" s="12" t="s">
        <v>333</v>
      </c>
      <c r="C114" s="13">
        <v>23568.36</v>
      </c>
      <c r="D114" s="13">
        <v>17639.8</v>
      </c>
      <c r="E114" s="13"/>
      <c r="F114" s="13"/>
      <c r="G114" s="13">
        <f t="shared" si="9"/>
        <v>23568.36</v>
      </c>
      <c r="H114" s="15" t="s">
        <v>334</v>
      </c>
      <c r="I114" s="28">
        <v>8000</v>
      </c>
      <c r="J114" s="14" t="s">
        <v>335</v>
      </c>
      <c r="P114" s="17"/>
      <c r="Q114" s="18"/>
    </row>
    <row r="115" spans="1:17" ht="15.75" customHeight="1" x14ac:dyDescent="0.2">
      <c r="A115" s="12" t="s">
        <v>336</v>
      </c>
      <c r="B115" s="12" t="s">
        <v>337</v>
      </c>
      <c r="C115" s="13">
        <v>8748</v>
      </c>
      <c r="D115" s="13">
        <v>7385.33</v>
      </c>
      <c r="E115" s="13">
        <v>30000</v>
      </c>
      <c r="F115" s="13" t="s">
        <v>338</v>
      </c>
      <c r="G115" s="13">
        <f t="shared" si="9"/>
        <v>38748</v>
      </c>
      <c r="H115" s="15" t="s">
        <v>339</v>
      </c>
      <c r="P115" s="17"/>
      <c r="Q115" s="17"/>
    </row>
    <row r="116" spans="1:17" ht="15.75" customHeight="1" x14ac:dyDescent="0.2">
      <c r="A116" s="12" t="s">
        <v>340</v>
      </c>
      <c r="B116" s="12" t="s">
        <v>341</v>
      </c>
      <c r="C116" s="13"/>
      <c r="D116" s="13">
        <v>42800</v>
      </c>
      <c r="E116" s="2"/>
      <c r="F116" s="13"/>
      <c r="G116" s="13">
        <f t="shared" si="9"/>
        <v>0</v>
      </c>
      <c r="I116" s="27"/>
      <c r="P116" s="20"/>
      <c r="Q116" s="21"/>
    </row>
    <row r="117" spans="1:17" ht="15.75" customHeight="1" x14ac:dyDescent="0.2">
      <c r="A117" s="22"/>
      <c r="B117" s="22" t="s">
        <v>342</v>
      </c>
      <c r="C117" s="23">
        <v>4435841.96</v>
      </c>
      <c r="D117" s="23">
        <v>4834204.12</v>
      </c>
      <c r="E117" s="23">
        <f>E43+E47+E70+E72</f>
        <v>510000</v>
      </c>
      <c r="F117" s="23"/>
      <c r="G117" s="23">
        <f>G43+G47+G70+G72</f>
        <v>4945841.96</v>
      </c>
      <c r="H117" s="21" t="s">
        <v>343</v>
      </c>
      <c r="I117" s="33">
        <f>I72+I70+I47+I43</f>
        <v>4986524.9800000004</v>
      </c>
      <c r="P117" s="20"/>
      <c r="Q117" s="21"/>
    </row>
    <row r="118" spans="1:17" ht="15.75" customHeight="1" x14ac:dyDescent="0.2">
      <c r="A118" s="22"/>
      <c r="B118" s="22" t="s">
        <v>344</v>
      </c>
      <c r="C118" s="23">
        <v>-127200.05</v>
      </c>
      <c r="D118" s="23">
        <v>83335.67</v>
      </c>
      <c r="E118" s="2">
        <f>E42-E117</f>
        <v>10278</v>
      </c>
      <c r="F118" s="23"/>
      <c r="G118" s="23">
        <f>C118+E118</f>
        <v>-116922.05</v>
      </c>
      <c r="H118" s="24" t="s">
        <v>345</v>
      </c>
      <c r="I118" s="33">
        <f>I42-I117</f>
        <v>114456.21999999974</v>
      </c>
      <c r="P118" s="10"/>
      <c r="Q118" s="11"/>
    </row>
    <row r="119" spans="1:17" ht="15.75" customHeight="1" x14ac:dyDescent="0.2">
      <c r="A119" s="6"/>
      <c r="B119" s="6" t="s">
        <v>346</v>
      </c>
      <c r="C119" s="7">
        <v>5281.1</v>
      </c>
      <c r="D119" s="7">
        <v>4006</v>
      </c>
      <c r="E119" s="7"/>
      <c r="F119" s="7"/>
      <c r="G119" s="7">
        <f>SUM(G120:G122)</f>
        <v>5281.1</v>
      </c>
      <c r="H119" s="8" t="s">
        <v>347</v>
      </c>
      <c r="I119" s="26">
        <f>I122+I121+I120</f>
        <v>5431.1</v>
      </c>
      <c r="P119" s="17"/>
      <c r="Q119" s="18"/>
    </row>
    <row r="120" spans="1:17" ht="15.75" customHeight="1" x14ac:dyDescent="0.2">
      <c r="A120" s="12" t="s">
        <v>348</v>
      </c>
      <c r="B120" s="12" t="s">
        <v>349</v>
      </c>
      <c r="C120" s="13"/>
      <c r="D120" s="13">
        <v>1226</v>
      </c>
      <c r="E120" s="13"/>
      <c r="F120" s="13"/>
      <c r="G120" s="13">
        <f t="shared" ref="G120:G122" si="10">C120+E120</f>
        <v>0</v>
      </c>
      <c r="H120" s="15">
        <v>870</v>
      </c>
      <c r="I120" s="28"/>
      <c r="P120" s="17"/>
      <c r="Q120" s="18"/>
    </row>
    <row r="121" spans="1:17" ht="15.75" customHeight="1" x14ac:dyDescent="0.2">
      <c r="A121" s="12" t="s">
        <v>350</v>
      </c>
      <c r="B121" s="12" t="s">
        <v>351</v>
      </c>
      <c r="C121" s="13">
        <v>131.1</v>
      </c>
      <c r="D121" s="13"/>
      <c r="E121" s="13"/>
      <c r="F121" s="13"/>
      <c r="G121" s="13">
        <f t="shared" si="10"/>
        <v>131.1</v>
      </c>
      <c r="H121" s="15">
        <v>131.1</v>
      </c>
      <c r="I121" s="28">
        <v>131.1</v>
      </c>
      <c r="P121" s="17"/>
      <c r="Q121" s="18"/>
    </row>
    <row r="122" spans="1:17" ht="15.75" customHeight="1" x14ac:dyDescent="0.2">
      <c r="A122" s="12" t="s">
        <v>352</v>
      </c>
      <c r="B122" s="12" t="s">
        <v>353</v>
      </c>
      <c r="C122" s="13">
        <v>5150</v>
      </c>
      <c r="D122" s="13">
        <v>2780</v>
      </c>
      <c r="E122" s="13"/>
      <c r="F122" s="13"/>
      <c r="G122" s="13">
        <f t="shared" si="10"/>
        <v>5150</v>
      </c>
      <c r="H122" s="15" t="s">
        <v>354</v>
      </c>
      <c r="I122" s="28">
        <v>5300</v>
      </c>
      <c r="P122" s="10"/>
      <c r="Q122" s="11"/>
    </row>
    <row r="123" spans="1:17" ht="15.75" customHeight="1" x14ac:dyDescent="0.2">
      <c r="A123" s="6"/>
      <c r="B123" s="6" t="s">
        <v>355</v>
      </c>
      <c r="C123" s="7"/>
      <c r="D123" s="7">
        <v>4947.83</v>
      </c>
      <c r="E123" s="7"/>
      <c r="F123" s="7"/>
      <c r="G123" s="7">
        <f>SUM(G124:G126)</f>
        <v>0</v>
      </c>
      <c r="H123" s="8" t="s">
        <v>356</v>
      </c>
      <c r="I123" s="26">
        <f>I126+I125+I124</f>
        <v>0</v>
      </c>
      <c r="P123" s="17"/>
      <c r="Q123" s="18"/>
    </row>
    <row r="124" spans="1:17" ht="15.75" customHeight="1" x14ac:dyDescent="0.2">
      <c r="A124" s="12" t="s">
        <v>357</v>
      </c>
      <c r="B124" s="12" t="s">
        <v>358</v>
      </c>
      <c r="C124" s="13"/>
      <c r="D124" s="13">
        <v>0</v>
      </c>
      <c r="E124" s="13"/>
      <c r="F124" s="13"/>
      <c r="G124" s="13">
        <f t="shared" ref="G124:G126" si="11">C124+E124</f>
        <v>0</v>
      </c>
      <c r="H124" s="15">
        <v>47.06</v>
      </c>
      <c r="I124" s="28"/>
      <c r="P124" s="17"/>
      <c r="Q124" s="18"/>
    </row>
    <row r="125" spans="1:17" ht="15.75" customHeight="1" x14ac:dyDescent="0.2">
      <c r="A125" s="12" t="s">
        <v>359</v>
      </c>
      <c r="B125" s="12" t="s">
        <v>360</v>
      </c>
      <c r="C125" s="13"/>
      <c r="D125" s="13">
        <v>1998</v>
      </c>
      <c r="E125" s="13"/>
      <c r="F125" s="13"/>
      <c r="G125" s="13">
        <f t="shared" si="11"/>
        <v>0</v>
      </c>
      <c r="H125" s="15" t="s">
        <v>361</v>
      </c>
      <c r="I125" s="28"/>
      <c r="P125" s="17"/>
      <c r="Q125" s="17"/>
    </row>
    <row r="126" spans="1:17" ht="15.75" customHeight="1" x14ac:dyDescent="0.2">
      <c r="A126" s="12" t="s">
        <v>362</v>
      </c>
      <c r="B126" s="12" t="s">
        <v>363</v>
      </c>
      <c r="C126" s="13"/>
      <c r="D126" s="13">
        <v>2949.83</v>
      </c>
      <c r="E126" s="13"/>
      <c r="F126" s="13"/>
      <c r="G126" s="13">
        <f t="shared" si="11"/>
        <v>0</v>
      </c>
      <c r="H126" s="13"/>
      <c r="I126" s="28"/>
      <c r="P126" s="20"/>
      <c r="Q126" s="21"/>
    </row>
    <row r="127" spans="1:17" ht="15.75" customHeight="1" x14ac:dyDescent="0.2">
      <c r="A127" s="22"/>
      <c r="B127" s="22" t="s">
        <v>364</v>
      </c>
      <c r="C127" s="23">
        <v>5281.1</v>
      </c>
      <c r="D127" s="23">
        <v>-941.83</v>
      </c>
      <c r="E127" s="23"/>
      <c r="F127" s="23"/>
      <c r="G127" s="23">
        <f>G119+G123</f>
        <v>5281.1</v>
      </c>
      <c r="H127" s="24" t="s">
        <v>365</v>
      </c>
      <c r="I127" s="33">
        <f>I119-I123</f>
        <v>5431.1</v>
      </c>
      <c r="P127" s="20"/>
      <c r="Q127" s="21"/>
    </row>
    <row r="128" spans="1:17" ht="15.75" customHeight="1" x14ac:dyDescent="0.2">
      <c r="A128" s="22"/>
      <c r="B128" s="22" t="s">
        <v>366</v>
      </c>
      <c r="C128" s="23">
        <v>-121918.95</v>
      </c>
      <c r="D128" s="23">
        <v>82393.84</v>
      </c>
      <c r="E128" s="23">
        <f>E118</f>
        <v>10278</v>
      </c>
      <c r="F128" s="23"/>
      <c r="G128" s="23">
        <f>G118--G127</f>
        <v>-111640.95</v>
      </c>
      <c r="H128" s="24" t="s">
        <v>367</v>
      </c>
      <c r="I128" s="33">
        <f>I118+I127</f>
        <v>119887.31999999975</v>
      </c>
      <c r="P128" s="20"/>
      <c r="Q128" s="21"/>
    </row>
    <row r="129" spans="1:17" ht="15.75" customHeight="1" x14ac:dyDescent="0.2">
      <c r="A129" s="22"/>
      <c r="B129" s="22" t="s">
        <v>368</v>
      </c>
      <c r="C129" s="23">
        <v>-121918.95</v>
      </c>
      <c r="D129" s="23">
        <v>82393.84</v>
      </c>
      <c r="E129" s="23"/>
      <c r="F129" s="23"/>
      <c r="G129" s="23"/>
      <c r="H129" s="24" t="s">
        <v>367</v>
      </c>
      <c r="I129" s="25"/>
      <c r="P129" s="10"/>
      <c r="Q129" s="10"/>
    </row>
    <row r="130" spans="1:17" ht="15.75" customHeight="1" x14ac:dyDescent="0.2">
      <c r="A130" s="6"/>
      <c r="B130" s="6" t="s">
        <v>369</v>
      </c>
      <c r="C130" s="7">
        <f>C129</f>
        <v>-121918.95</v>
      </c>
      <c r="D130" s="7">
        <v>82394</v>
      </c>
      <c r="E130" s="7"/>
      <c r="F130" s="7"/>
      <c r="G130" s="23"/>
      <c r="I130" s="9"/>
      <c r="P130" s="17"/>
      <c r="Q130" s="17"/>
    </row>
    <row r="131" spans="1:17" ht="15.75" customHeight="1" x14ac:dyDescent="0.2">
      <c r="A131" s="12" t="s">
        <v>370</v>
      </c>
      <c r="B131" s="12"/>
      <c r="C131" s="13"/>
      <c r="D131" s="13"/>
      <c r="E131" s="13"/>
      <c r="F131" s="13"/>
      <c r="G131" s="13"/>
      <c r="I131" s="16"/>
      <c r="P131" s="20"/>
      <c r="Q131" s="21"/>
    </row>
    <row r="132" spans="1:17" ht="15.75" customHeight="1" x14ac:dyDescent="0.2">
      <c r="A132" s="22"/>
      <c r="B132" s="22"/>
      <c r="C132" s="23"/>
      <c r="D132" s="23"/>
      <c r="E132" s="23"/>
      <c r="F132" s="23"/>
      <c r="G132" s="23"/>
      <c r="I132" s="25"/>
      <c r="P132" s="20"/>
    </row>
    <row r="133" spans="1:17" ht="15.75" customHeight="1" x14ac:dyDescent="0.2">
      <c r="E133" s="2"/>
      <c r="H133" s="7"/>
    </row>
    <row r="134" spans="1:17" ht="15.75" customHeight="1" x14ac:dyDescent="0.2">
      <c r="E134" s="2"/>
      <c r="H134" s="13"/>
    </row>
    <row r="135" spans="1:17" ht="15.75" customHeight="1" x14ac:dyDescent="0.2">
      <c r="E135" s="2"/>
      <c r="H135" s="24" t="s">
        <v>367</v>
      </c>
    </row>
    <row r="136" spans="1:17" ht="15.75" customHeight="1" x14ac:dyDescent="0.2">
      <c r="E136" s="2"/>
    </row>
    <row r="137" spans="1:17" ht="15.75" customHeight="1" x14ac:dyDescent="0.2">
      <c r="E137" s="2"/>
    </row>
    <row r="138" spans="1:17" ht="15.75" customHeight="1" x14ac:dyDescent="0.2">
      <c r="E138" s="2"/>
    </row>
    <row r="139" spans="1:17" ht="15.75" customHeight="1" x14ac:dyDescent="0.2">
      <c r="E139" s="2"/>
    </row>
    <row r="140" spans="1:17" ht="15.75" customHeight="1" x14ac:dyDescent="0.2">
      <c r="E140" s="2"/>
    </row>
    <row r="141" spans="1:17" ht="15.75" customHeight="1" x14ac:dyDescent="0.2">
      <c r="E141" s="2"/>
    </row>
    <row r="142" spans="1:17" ht="15.75" customHeight="1" x14ac:dyDescent="0.2">
      <c r="E142" s="2"/>
    </row>
    <row r="143" spans="1:17" ht="15.75" customHeight="1" x14ac:dyDescent="0.2">
      <c r="E143" s="2"/>
    </row>
    <row r="144" spans="1:17" ht="15.75" customHeight="1" x14ac:dyDescent="0.2">
      <c r="E144" s="2"/>
    </row>
    <row r="145" spans="5:5" ht="15.75" customHeight="1" x14ac:dyDescent="0.2">
      <c r="E145" s="2"/>
    </row>
    <row r="146" spans="5:5" ht="15.75" customHeight="1" x14ac:dyDescent="0.2">
      <c r="E146" s="2"/>
    </row>
    <row r="147" spans="5:5" ht="15.75" customHeight="1" x14ac:dyDescent="0.2">
      <c r="E147" s="2"/>
    </row>
    <row r="148" spans="5:5" ht="15.75" customHeight="1" x14ac:dyDescent="0.2">
      <c r="E148" s="2"/>
    </row>
    <row r="149" spans="5:5" ht="15.75" customHeight="1" x14ac:dyDescent="0.2">
      <c r="E149" s="2"/>
    </row>
    <row r="150" spans="5:5" ht="15.75" customHeight="1" x14ac:dyDescent="0.2">
      <c r="E150" s="2"/>
    </row>
    <row r="151" spans="5:5" ht="15.75" customHeight="1" x14ac:dyDescent="0.2">
      <c r="E151" s="2"/>
    </row>
    <row r="152" spans="5:5" ht="15.75" customHeight="1" x14ac:dyDescent="0.2">
      <c r="E152" s="2"/>
    </row>
    <row r="153" spans="5:5" ht="15.75" customHeight="1" x14ac:dyDescent="0.2">
      <c r="E153" s="2"/>
    </row>
    <row r="154" spans="5:5" ht="15.75" customHeight="1" x14ac:dyDescent="0.2">
      <c r="E154" s="2"/>
    </row>
    <row r="155" spans="5:5" ht="15.75" customHeight="1" x14ac:dyDescent="0.2">
      <c r="E155" s="2"/>
    </row>
    <row r="156" spans="5:5" ht="15.75" customHeight="1" x14ac:dyDescent="0.2">
      <c r="E156" s="2"/>
    </row>
    <row r="157" spans="5:5" ht="15.75" customHeight="1" x14ac:dyDescent="0.2">
      <c r="E157" s="2"/>
    </row>
    <row r="158" spans="5:5" ht="15.75" customHeight="1" x14ac:dyDescent="0.2">
      <c r="E158" s="2"/>
    </row>
    <row r="159" spans="5:5" ht="15.75" customHeight="1" x14ac:dyDescent="0.2">
      <c r="E159" s="2"/>
    </row>
    <row r="160" spans="5:5" ht="15.75" customHeight="1" x14ac:dyDescent="0.2">
      <c r="E160" s="2"/>
    </row>
    <row r="161" spans="5:5" ht="15.75" customHeight="1" x14ac:dyDescent="0.2">
      <c r="E161" s="2"/>
    </row>
    <row r="162" spans="5:5" ht="15.75" customHeight="1" x14ac:dyDescent="0.2">
      <c r="E162" s="2"/>
    </row>
    <row r="163" spans="5:5" ht="15.75" customHeight="1" x14ac:dyDescent="0.2">
      <c r="E163" s="2"/>
    </row>
    <row r="164" spans="5:5" ht="15.75" customHeight="1" x14ac:dyDescent="0.2">
      <c r="E164" s="2"/>
    </row>
    <row r="165" spans="5:5" ht="15.75" customHeight="1" x14ac:dyDescent="0.2">
      <c r="E165" s="2"/>
    </row>
    <row r="166" spans="5:5" ht="15.75" customHeight="1" x14ac:dyDescent="0.2">
      <c r="E166" s="2"/>
    </row>
    <row r="167" spans="5:5" ht="15.75" customHeight="1" x14ac:dyDescent="0.2">
      <c r="E167" s="2"/>
    </row>
    <row r="168" spans="5:5" ht="15.75" customHeight="1" x14ac:dyDescent="0.2">
      <c r="E168" s="2"/>
    </row>
    <row r="169" spans="5:5" ht="15.75" customHeight="1" x14ac:dyDescent="0.2">
      <c r="E169" s="2"/>
    </row>
    <row r="170" spans="5:5" ht="15.75" customHeight="1" x14ac:dyDescent="0.2">
      <c r="E170" s="2"/>
    </row>
    <row r="171" spans="5:5" ht="15.75" customHeight="1" x14ac:dyDescent="0.2">
      <c r="E171" s="2"/>
    </row>
    <row r="172" spans="5:5" ht="15.75" customHeight="1" x14ac:dyDescent="0.2">
      <c r="E172" s="2"/>
    </row>
    <row r="173" spans="5:5" ht="15.75" customHeight="1" x14ac:dyDescent="0.2">
      <c r="E173" s="2"/>
    </row>
    <row r="174" spans="5:5" ht="15.75" customHeight="1" x14ac:dyDescent="0.2">
      <c r="E174" s="2"/>
    </row>
    <row r="175" spans="5:5" ht="15.75" customHeight="1" x14ac:dyDescent="0.2">
      <c r="E175" s="2"/>
    </row>
    <row r="176" spans="5:5" ht="15.75" customHeight="1" x14ac:dyDescent="0.2">
      <c r="E176" s="2"/>
    </row>
    <row r="177" spans="5:5" ht="15.75" customHeight="1" x14ac:dyDescent="0.2">
      <c r="E177" s="2"/>
    </row>
    <row r="178" spans="5:5" ht="15.75" customHeight="1" x14ac:dyDescent="0.2">
      <c r="E178" s="2"/>
    </row>
    <row r="179" spans="5:5" ht="15.75" customHeight="1" x14ac:dyDescent="0.2">
      <c r="E179" s="2"/>
    </row>
    <row r="180" spans="5:5" ht="15.75" customHeight="1" x14ac:dyDescent="0.2">
      <c r="E180" s="2"/>
    </row>
    <row r="181" spans="5:5" ht="15.75" customHeight="1" x14ac:dyDescent="0.2">
      <c r="E181" s="2"/>
    </row>
    <row r="182" spans="5:5" ht="15.75" customHeight="1" x14ac:dyDescent="0.2">
      <c r="E182" s="2"/>
    </row>
    <row r="183" spans="5:5" ht="15.75" customHeight="1" x14ac:dyDescent="0.2">
      <c r="E183" s="2"/>
    </row>
    <row r="184" spans="5:5" ht="15.75" customHeight="1" x14ac:dyDescent="0.2">
      <c r="E184" s="2"/>
    </row>
    <row r="185" spans="5:5" ht="15.75" customHeight="1" x14ac:dyDescent="0.2">
      <c r="E185" s="2"/>
    </row>
    <row r="186" spans="5:5" ht="15.75" customHeight="1" x14ac:dyDescent="0.2">
      <c r="E186" s="2"/>
    </row>
    <row r="187" spans="5:5" ht="15.75" customHeight="1" x14ac:dyDescent="0.2">
      <c r="E187" s="2"/>
    </row>
    <row r="188" spans="5:5" ht="15.75" customHeight="1" x14ac:dyDescent="0.2">
      <c r="E188" s="2"/>
    </row>
    <row r="189" spans="5:5" ht="15.75" customHeight="1" x14ac:dyDescent="0.2">
      <c r="E189" s="2"/>
    </row>
    <row r="190" spans="5:5" ht="15.75" customHeight="1" x14ac:dyDescent="0.2">
      <c r="E190" s="2"/>
    </row>
    <row r="191" spans="5:5" ht="15.75" customHeight="1" x14ac:dyDescent="0.2">
      <c r="E191" s="2"/>
    </row>
    <row r="192" spans="5:5" ht="15.75" customHeight="1" x14ac:dyDescent="0.2">
      <c r="E192" s="2"/>
    </row>
    <row r="193" spans="5:5" ht="15.75" customHeight="1" x14ac:dyDescent="0.2">
      <c r="E193" s="2"/>
    </row>
    <row r="194" spans="5:5" ht="15.75" customHeight="1" x14ac:dyDescent="0.2">
      <c r="E194" s="2"/>
    </row>
    <row r="195" spans="5:5" ht="15.75" customHeight="1" x14ac:dyDescent="0.2">
      <c r="E195" s="2"/>
    </row>
    <row r="196" spans="5:5" ht="15.75" customHeight="1" x14ac:dyDescent="0.2">
      <c r="E196" s="2"/>
    </row>
    <row r="197" spans="5:5" ht="15.75" customHeight="1" x14ac:dyDescent="0.2">
      <c r="E197" s="2"/>
    </row>
    <row r="198" spans="5:5" ht="15.75" customHeight="1" x14ac:dyDescent="0.2">
      <c r="E198" s="2"/>
    </row>
    <row r="199" spans="5:5" ht="15.75" customHeight="1" x14ac:dyDescent="0.2">
      <c r="E199" s="2"/>
    </row>
    <row r="200" spans="5:5" ht="15.75" customHeight="1" x14ac:dyDescent="0.2">
      <c r="E200" s="2"/>
    </row>
    <row r="201" spans="5:5" ht="15.75" customHeight="1" x14ac:dyDescent="0.2">
      <c r="E201" s="2"/>
    </row>
    <row r="202" spans="5:5" ht="15.75" customHeight="1" x14ac:dyDescent="0.2">
      <c r="E202" s="2"/>
    </row>
    <row r="203" spans="5:5" ht="15.75" customHeight="1" x14ac:dyDescent="0.2">
      <c r="E203" s="2"/>
    </row>
    <row r="204" spans="5:5" ht="15.75" customHeight="1" x14ac:dyDescent="0.2">
      <c r="E204" s="2"/>
    </row>
    <row r="205" spans="5:5" ht="15.75" customHeight="1" x14ac:dyDescent="0.2">
      <c r="E205" s="2"/>
    </row>
    <row r="206" spans="5:5" ht="15.75" customHeight="1" x14ac:dyDescent="0.2">
      <c r="E206" s="2"/>
    </row>
    <row r="207" spans="5:5" ht="15.75" customHeight="1" x14ac:dyDescent="0.2">
      <c r="E207" s="2"/>
    </row>
    <row r="208" spans="5:5" ht="15.75" customHeight="1" x14ac:dyDescent="0.2">
      <c r="E208" s="2"/>
    </row>
    <row r="209" spans="5:5" ht="15.75" customHeight="1" x14ac:dyDescent="0.2">
      <c r="E209" s="2"/>
    </row>
    <row r="210" spans="5:5" ht="15.75" customHeight="1" x14ac:dyDescent="0.2">
      <c r="E210" s="2"/>
    </row>
    <row r="211" spans="5:5" ht="15.75" customHeight="1" x14ac:dyDescent="0.2">
      <c r="E211" s="2"/>
    </row>
    <row r="212" spans="5:5" ht="15.75" customHeight="1" x14ac:dyDescent="0.2">
      <c r="E212" s="2"/>
    </row>
    <row r="213" spans="5:5" ht="15.75" customHeight="1" x14ac:dyDescent="0.2">
      <c r="E213" s="2"/>
    </row>
    <row r="214" spans="5:5" ht="15.75" customHeight="1" x14ac:dyDescent="0.2">
      <c r="E214" s="2"/>
    </row>
    <row r="215" spans="5:5" ht="15.75" customHeight="1" x14ac:dyDescent="0.2">
      <c r="E215" s="2"/>
    </row>
    <row r="216" spans="5:5" ht="15.75" customHeight="1" x14ac:dyDescent="0.2">
      <c r="E216" s="2"/>
    </row>
    <row r="217" spans="5:5" ht="15.75" customHeight="1" x14ac:dyDescent="0.2">
      <c r="E217" s="2"/>
    </row>
    <row r="218" spans="5:5" ht="15.75" customHeight="1" x14ac:dyDescent="0.2">
      <c r="E218" s="2"/>
    </row>
    <row r="219" spans="5:5" ht="15.75" customHeight="1" x14ac:dyDescent="0.2">
      <c r="E219" s="2"/>
    </row>
    <row r="220" spans="5:5" ht="15.75" customHeight="1" x14ac:dyDescent="0.2">
      <c r="E220" s="2"/>
    </row>
    <row r="221" spans="5:5" ht="15.75" customHeight="1" x14ac:dyDescent="0.2">
      <c r="E221" s="2"/>
    </row>
    <row r="222" spans="5:5" ht="15.75" customHeight="1" x14ac:dyDescent="0.2">
      <c r="E222" s="2"/>
    </row>
    <row r="223" spans="5:5" ht="15.75" customHeight="1" x14ac:dyDescent="0.2">
      <c r="E223" s="2"/>
    </row>
    <row r="224" spans="5:5" ht="15.75" customHeight="1" x14ac:dyDescent="0.2">
      <c r="E224" s="2"/>
    </row>
    <row r="225" spans="5:5" ht="15.75" customHeight="1" x14ac:dyDescent="0.2">
      <c r="E225" s="2"/>
    </row>
    <row r="226" spans="5:5" ht="15.75" customHeight="1" x14ac:dyDescent="0.2">
      <c r="E226" s="2"/>
    </row>
    <row r="227" spans="5:5" ht="15.75" customHeight="1" x14ac:dyDescent="0.2">
      <c r="E227" s="2"/>
    </row>
    <row r="228" spans="5:5" ht="15.75" customHeight="1" x14ac:dyDescent="0.2">
      <c r="E228" s="2"/>
    </row>
    <row r="229" spans="5:5" ht="15.75" customHeight="1" x14ac:dyDescent="0.2">
      <c r="E229" s="2"/>
    </row>
    <row r="230" spans="5:5" ht="15.75" customHeight="1" x14ac:dyDescent="0.2">
      <c r="E230" s="2"/>
    </row>
    <row r="231" spans="5:5" ht="15.75" customHeight="1" x14ac:dyDescent="0.2">
      <c r="E231" s="2"/>
    </row>
    <row r="232" spans="5:5" ht="15.75" customHeight="1" x14ac:dyDescent="0.2">
      <c r="E232" s="2"/>
    </row>
    <row r="233" spans="5:5" ht="15.75" customHeight="1" x14ac:dyDescent="0.2">
      <c r="E233" s="2"/>
    </row>
    <row r="234" spans="5:5" ht="15.75" customHeight="1" x14ac:dyDescent="0.2">
      <c r="E234" s="2"/>
    </row>
    <row r="235" spans="5:5" ht="15.75" customHeight="1" x14ac:dyDescent="0.2">
      <c r="E235" s="2"/>
    </row>
    <row r="236" spans="5:5" ht="15.75" customHeight="1" x14ac:dyDescent="0.2">
      <c r="E236" s="2"/>
    </row>
    <row r="237" spans="5:5" ht="15.75" customHeight="1" x14ac:dyDescent="0.2">
      <c r="E237" s="2"/>
    </row>
    <row r="238" spans="5:5" ht="15.75" customHeight="1" x14ac:dyDescent="0.2">
      <c r="E238" s="2"/>
    </row>
    <row r="239" spans="5:5" ht="15.75" customHeight="1" x14ac:dyDescent="0.2">
      <c r="E239" s="2"/>
    </row>
    <row r="240" spans="5:5" ht="15.75" customHeight="1" x14ac:dyDescent="0.2">
      <c r="E240" s="2"/>
    </row>
    <row r="241" spans="5:5" ht="15.75" customHeight="1" x14ac:dyDescent="0.2">
      <c r="E241" s="2"/>
    </row>
    <row r="242" spans="5:5" ht="15.75" customHeight="1" x14ac:dyDescent="0.2">
      <c r="E242" s="2"/>
    </row>
    <row r="243" spans="5:5" ht="15.75" customHeight="1" x14ac:dyDescent="0.2">
      <c r="E243" s="2"/>
    </row>
    <row r="244" spans="5:5" ht="15.75" customHeight="1" x14ac:dyDescent="0.2">
      <c r="E244" s="2"/>
    </row>
    <row r="245" spans="5:5" ht="15.75" customHeight="1" x14ac:dyDescent="0.2">
      <c r="E245" s="2"/>
    </row>
    <row r="246" spans="5:5" ht="15.75" customHeight="1" x14ac:dyDescent="0.2">
      <c r="E246" s="2"/>
    </row>
    <row r="247" spans="5:5" ht="15.75" customHeight="1" x14ac:dyDescent="0.2">
      <c r="E247" s="2"/>
    </row>
    <row r="248" spans="5:5" ht="15.75" customHeight="1" x14ac:dyDescent="0.2">
      <c r="E248" s="2"/>
    </row>
    <row r="249" spans="5:5" ht="15.75" customHeight="1" x14ac:dyDescent="0.2">
      <c r="E249" s="2"/>
    </row>
    <row r="250" spans="5:5" ht="15.75" customHeight="1" x14ac:dyDescent="0.2">
      <c r="E250" s="2"/>
    </row>
    <row r="251" spans="5:5" ht="15.75" customHeight="1" x14ac:dyDescent="0.2">
      <c r="E251" s="2"/>
    </row>
    <row r="252" spans="5:5" ht="15.75" customHeight="1" x14ac:dyDescent="0.2">
      <c r="E252" s="2"/>
    </row>
    <row r="253" spans="5:5" ht="15.75" customHeight="1" x14ac:dyDescent="0.2">
      <c r="E253" s="2"/>
    </row>
    <row r="254" spans="5:5" ht="15.75" customHeight="1" x14ac:dyDescent="0.2">
      <c r="E254" s="2"/>
    </row>
    <row r="255" spans="5:5" ht="15.75" customHeight="1" x14ac:dyDescent="0.2">
      <c r="E255" s="2"/>
    </row>
    <row r="256" spans="5:5" ht="15.75" customHeight="1" x14ac:dyDescent="0.2">
      <c r="E256" s="2"/>
    </row>
    <row r="257" spans="5:5" ht="15.75" customHeight="1" x14ac:dyDescent="0.2">
      <c r="E257" s="2"/>
    </row>
    <row r="258" spans="5:5" ht="15.75" customHeight="1" x14ac:dyDescent="0.2">
      <c r="E258" s="2"/>
    </row>
    <row r="259" spans="5:5" ht="15.75" customHeight="1" x14ac:dyDescent="0.2">
      <c r="E259" s="2"/>
    </row>
    <row r="260" spans="5:5" ht="15.75" customHeight="1" x14ac:dyDescent="0.2">
      <c r="E260" s="2"/>
    </row>
    <row r="261" spans="5:5" ht="15.75" customHeight="1" x14ac:dyDescent="0.2">
      <c r="E261" s="2"/>
    </row>
    <row r="262" spans="5:5" ht="15.75" customHeight="1" x14ac:dyDescent="0.2">
      <c r="E262" s="2"/>
    </row>
    <row r="263" spans="5:5" ht="15.75" customHeight="1" x14ac:dyDescent="0.2">
      <c r="E263" s="2"/>
    </row>
    <row r="264" spans="5:5" ht="15.75" customHeight="1" x14ac:dyDescent="0.2">
      <c r="E264" s="2"/>
    </row>
    <row r="265" spans="5:5" ht="15.75" customHeight="1" x14ac:dyDescent="0.2">
      <c r="E265" s="2"/>
    </row>
    <row r="266" spans="5:5" ht="15.75" customHeight="1" x14ac:dyDescent="0.2">
      <c r="E266" s="2"/>
    </row>
    <row r="267" spans="5:5" ht="15.75" customHeight="1" x14ac:dyDescent="0.2">
      <c r="E267" s="2"/>
    </row>
    <row r="268" spans="5:5" ht="15.75" customHeight="1" x14ac:dyDescent="0.2">
      <c r="E268" s="2"/>
    </row>
    <row r="269" spans="5:5" ht="15.75" customHeight="1" x14ac:dyDescent="0.2">
      <c r="E269" s="2"/>
    </row>
    <row r="270" spans="5:5" ht="15.75" customHeight="1" x14ac:dyDescent="0.2">
      <c r="E270" s="2"/>
    </row>
    <row r="271" spans="5:5" ht="15.75" customHeight="1" x14ac:dyDescent="0.2">
      <c r="E271" s="2"/>
    </row>
    <row r="272" spans="5:5" ht="15.75" customHeight="1" x14ac:dyDescent="0.2">
      <c r="E272" s="2"/>
    </row>
    <row r="273" spans="5:5" ht="15.75" customHeight="1" x14ac:dyDescent="0.2">
      <c r="E273" s="2"/>
    </row>
    <row r="274" spans="5:5" ht="15.75" customHeight="1" x14ac:dyDescent="0.2">
      <c r="E274" s="2"/>
    </row>
    <row r="275" spans="5:5" ht="15.75" customHeight="1" x14ac:dyDescent="0.2">
      <c r="E275" s="2"/>
    </row>
    <row r="276" spans="5:5" ht="15.75" customHeight="1" x14ac:dyDescent="0.2">
      <c r="E276" s="2"/>
    </row>
    <row r="277" spans="5:5" ht="15.75" customHeight="1" x14ac:dyDescent="0.2">
      <c r="E277" s="2"/>
    </row>
    <row r="278" spans="5:5" ht="15.75" customHeight="1" x14ac:dyDescent="0.2">
      <c r="E278" s="2"/>
    </row>
    <row r="279" spans="5:5" ht="15.75" customHeight="1" x14ac:dyDescent="0.2">
      <c r="E279" s="2"/>
    </row>
    <row r="280" spans="5:5" ht="15.75" customHeight="1" x14ac:dyDescent="0.2">
      <c r="E280" s="2"/>
    </row>
    <row r="281" spans="5:5" ht="15.75" customHeight="1" x14ac:dyDescent="0.2">
      <c r="E281" s="2"/>
    </row>
    <row r="282" spans="5:5" ht="15.75" customHeight="1" x14ac:dyDescent="0.2">
      <c r="E282" s="2"/>
    </row>
    <row r="283" spans="5:5" ht="15.75" customHeight="1" x14ac:dyDescent="0.2">
      <c r="E283" s="2"/>
    </row>
    <row r="284" spans="5:5" ht="15.75" customHeight="1" x14ac:dyDescent="0.2">
      <c r="E284" s="2"/>
    </row>
    <row r="285" spans="5:5" ht="15.75" customHeight="1" x14ac:dyDescent="0.2">
      <c r="E285" s="2"/>
    </row>
    <row r="286" spans="5:5" ht="15.75" customHeight="1" x14ac:dyDescent="0.2">
      <c r="E286" s="2"/>
    </row>
    <row r="287" spans="5:5" ht="15.75" customHeight="1" x14ac:dyDescent="0.2">
      <c r="E287" s="2"/>
    </row>
    <row r="288" spans="5:5" ht="15.75" customHeight="1" x14ac:dyDescent="0.2">
      <c r="E288" s="2"/>
    </row>
    <row r="289" spans="5:5" ht="15.75" customHeight="1" x14ac:dyDescent="0.2">
      <c r="E289" s="2"/>
    </row>
    <row r="290" spans="5:5" ht="15.75" customHeight="1" x14ac:dyDescent="0.2">
      <c r="E290" s="2"/>
    </row>
    <row r="291" spans="5:5" ht="15.75" customHeight="1" x14ac:dyDescent="0.2">
      <c r="E291" s="2"/>
    </row>
    <row r="292" spans="5:5" ht="15.75" customHeight="1" x14ac:dyDescent="0.2">
      <c r="E292" s="2"/>
    </row>
    <row r="293" spans="5:5" ht="15.75" customHeight="1" x14ac:dyDescent="0.2">
      <c r="E293" s="2"/>
    </row>
    <row r="294" spans="5:5" ht="15.75" customHeight="1" x14ac:dyDescent="0.2">
      <c r="E294" s="2"/>
    </row>
    <row r="295" spans="5:5" ht="15.75" customHeight="1" x14ac:dyDescent="0.2">
      <c r="E295" s="2"/>
    </row>
    <row r="296" spans="5:5" ht="15.75" customHeight="1" x14ac:dyDescent="0.2">
      <c r="E296" s="2"/>
    </row>
    <row r="297" spans="5:5" ht="15.75" customHeight="1" x14ac:dyDescent="0.2">
      <c r="E297" s="2"/>
    </row>
    <row r="298" spans="5:5" ht="15.75" customHeight="1" x14ac:dyDescent="0.2">
      <c r="E298" s="2"/>
    </row>
    <row r="299" spans="5:5" ht="15.75" customHeight="1" x14ac:dyDescent="0.2">
      <c r="E299" s="2"/>
    </row>
    <row r="300" spans="5:5" ht="15.75" customHeight="1" x14ac:dyDescent="0.2">
      <c r="E300" s="2"/>
    </row>
    <row r="301" spans="5:5" ht="15.75" customHeight="1" x14ac:dyDescent="0.2">
      <c r="E301" s="2"/>
    </row>
    <row r="302" spans="5:5" ht="15.75" customHeight="1" x14ac:dyDescent="0.2">
      <c r="E302" s="2"/>
    </row>
    <row r="303" spans="5:5" ht="15.75" customHeight="1" x14ac:dyDescent="0.2">
      <c r="E303" s="2"/>
    </row>
    <row r="304" spans="5:5" ht="15.75" customHeight="1" x14ac:dyDescent="0.2">
      <c r="E304" s="2"/>
    </row>
    <row r="305" spans="5:5" ht="15.75" customHeight="1" x14ac:dyDescent="0.2">
      <c r="E305" s="2"/>
    </row>
    <row r="306" spans="5:5" ht="15.75" customHeight="1" x14ac:dyDescent="0.2">
      <c r="E306" s="2"/>
    </row>
    <row r="307" spans="5:5" ht="15.75" customHeight="1" x14ac:dyDescent="0.2">
      <c r="E307" s="2"/>
    </row>
    <row r="308" spans="5:5" ht="15.75" customHeight="1" x14ac:dyDescent="0.2">
      <c r="E308" s="2"/>
    </row>
    <row r="309" spans="5:5" ht="15.75" customHeight="1" x14ac:dyDescent="0.2">
      <c r="E309" s="2"/>
    </row>
    <row r="310" spans="5:5" ht="15.75" customHeight="1" x14ac:dyDescent="0.2">
      <c r="E310" s="2"/>
    </row>
    <row r="311" spans="5:5" ht="15.75" customHeight="1" x14ac:dyDescent="0.2">
      <c r="E311" s="2"/>
    </row>
    <row r="312" spans="5:5" ht="15.75" customHeight="1" x14ac:dyDescent="0.2">
      <c r="E312" s="2"/>
    </row>
    <row r="313" spans="5:5" ht="15.75" customHeight="1" x14ac:dyDescent="0.2">
      <c r="E313" s="2"/>
    </row>
    <row r="314" spans="5:5" ht="15.75" customHeight="1" x14ac:dyDescent="0.2">
      <c r="E314" s="2"/>
    </row>
    <row r="315" spans="5:5" ht="15.75" customHeight="1" x14ac:dyDescent="0.2">
      <c r="E315" s="2"/>
    </row>
    <row r="316" spans="5:5" ht="15.75" customHeight="1" x14ac:dyDescent="0.2">
      <c r="E316" s="2"/>
    </row>
    <row r="317" spans="5:5" ht="15.75" customHeight="1" x14ac:dyDescent="0.2">
      <c r="E317" s="2"/>
    </row>
    <row r="318" spans="5:5" ht="15.75" customHeight="1" x14ac:dyDescent="0.2">
      <c r="E318" s="2"/>
    </row>
    <row r="319" spans="5:5" ht="15.75" customHeight="1" x14ac:dyDescent="0.2">
      <c r="E319" s="2"/>
    </row>
    <row r="320" spans="5:5" ht="15.75" customHeight="1" x14ac:dyDescent="0.2">
      <c r="E320" s="2"/>
    </row>
    <row r="321" spans="5:5" ht="15.75" customHeight="1" x14ac:dyDescent="0.2">
      <c r="E321" s="2"/>
    </row>
    <row r="322" spans="5:5" ht="15.75" customHeight="1" x14ac:dyDescent="0.2">
      <c r="E322" s="2"/>
    </row>
    <row r="323" spans="5:5" ht="15.75" customHeight="1" x14ac:dyDescent="0.2">
      <c r="E323" s="2"/>
    </row>
    <row r="324" spans="5:5" ht="15.75" customHeight="1" x14ac:dyDescent="0.2">
      <c r="E324" s="2"/>
    </row>
    <row r="325" spans="5:5" ht="15.75" customHeight="1" x14ac:dyDescent="0.2">
      <c r="E325" s="2"/>
    </row>
    <row r="326" spans="5:5" ht="15.75" customHeight="1" x14ac:dyDescent="0.2">
      <c r="E326" s="2"/>
    </row>
    <row r="327" spans="5:5" ht="15.75" customHeight="1" x14ac:dyDescent="0.2">
      <c r="E327" s="2"/>
    </row>
    <row r="328" spans="5:5" ht="15.75" customHeight="1" x14ac:dyDescent="0.2">
      <c r="E328" s="2"/>
    </row>
    <row r="329" spans="5:5" ht="15.75" customHeight="1" x14ac:dyDescent="0.2">
      <c r="E329" s="2"/>
    </row>
    <row r="330" spans="5:5" ht="15.75" customHeight="1" x14ac:dyDescent="0.2">
      <c r="E330" s="2"/>
    </row>
    <row r="331" spans="5:5" ht="15.75" customHeight="1" x14ac:dyDescent="0.2">
      <c r="E331" s="2"/>
    </row>
    <row r="332" spans="5:5" ht="15.75" customHeight="1" x14ac:dyDescent="0.2">
      <c r="E332" s="2"/>
    </row>
    <row r="333" spans="5:5" ht="15.75" customHeight="1" x14ac:dyDescent="0.2">
      <c r="E333" s="2"/>
    </row>
    <row r="334" spans="5:5" ht="15.75" customHeight="1" x14ac:dyDescent="0.2">
      <c r="E334" s="2"/>
    </row>
    <row r="335" spans="5:5" ht="15.75" customHeight="1" x14ac:dyDescent="0.2">
      <c r="E335" s="2"/>
    </row>
    <row r="336" spans="5:5" ht="15.75" customHeight="1" x14ac:dyDescent="0.2">
      <c r="E336" s="2"/>
    </row>
    <row r="337" spans="5:5" ht="15.75" customHeight="1" x14ac:dyDescent="0.2">
      <c r="E337" s="2"/>
    </row>
    <row r="338" spans="5:5" ht="15.75" customHeight="1" x14ac:dyDescent="0.2">
      <c r="E338" s="2"/>
    </row>
    <row r="339" spans="5:5" ht="15.75" customHeight="1" x14ac:dyDescent="0.2">
      <c r="E339" s="2"/>
    </row>
    <row r="340" spans="5:5" ht="15.75" customHeight="1" x14ac:dyDescent="0.2">
      <c r="E340" s="2"/>
    </row>
    <row r="341" spans="5:5" ht="15.75" customHeight="1" x14ac:dyDescent="0.2">
      <c r="E341" s="2"/>
    </row>
    <row r="342" spans="5:5" ht="15.75" customHeight="1" x14ac:dyDescent="0.2">
      <c r="E342" s="2"/>
    </row>
    <row r="343" spans="5:5" ht="15.75" customHeight="1" x14ac:dyDescent="0.2">
      <c r="E343" s="2"/>
    </row>
    <row r="344" spans="5:5" ht="15.75" customHeight="1" x14ac:dyDescent="0.2">
      <c r="E344" s="2"/>
    </row>
    <row r="345" spans="5:5" ht="15.75" customHeight="1" x14ac:dyDescent="0.2">
      <c r="E345" s="2"/>
    </row>
    <row r="346" spans="5:5" ht="15.75" customHeight="1" x14ac:dyDescent="0.2">
      <c r="E346" s="2"/>
    </row>
    <row r="347" spans="5:5" ht="15.75" customHeight="1" x14ac:dyDescent="0.2">
      <c r="E347" s="2"/>
    </row>
    <row r="348" spans="5:5" ht="15.75" customHeight="1" x14ac:dyDescent="0.2">
      <c r="E348" s="2"/>
    </row>
    <row r="349" spans="5:5" ht="15.75" customHeight="1" x14ac:dyDescent="0.2">
      <c r="E349" s="2"/>
    </row>
    <row r="350" spans="5:5" ht="15.75" customHeight="1" x14ac:dyDescent="0.2">
      <c r="E350" s="2"/>
    </row>
    <row r="351" spans="5:5" ht="15.75" customHeight="1" x14ac:dyDescent="0.2">
      <c r="E351" s="2"/>
    </row>
    <row r="352" spans="5:5" ht="15.75" customHeight="1" x14ac:dyDescent="0.2">
      <c r="E352" s="2"/>
    </row>
    <row r="353" spans="5:5" ht="15.75" customHeight="1" x14ac:dyDescent="0.2">
      <c r="E353" s="2"/>
    </row>
    <row r="354" spans="5:5" ht="15.75" customHeight="1" x14ac:dyDescent="0.2">
      <c r="E354" s="2"/>
    </row>
    <row r="355" spans="5:5" ht="15.75" customHeight="1" x14ac:dyDescent="0.2">
      <c r="E355" s="2"/>
    </row>
    <row r="356" spans="5:5" ht="15.75" customHeight="1" x14ac:dyDescent="0.2">
      <c r="E356" s="2"/>
    </row>
    <row r="357" spans="5:5" ht="15.75" customHeight="1" x14ac:dyDescent="0.2">
      <c r="E357" s="2"/>
    </row>
    <row r="358" spans="5:5" ht="15.75" customHeight="1" x14ac:dyDescent="0.2">
      <c r="E358" s="2"/>
    </row>
    <row r="359" spans="5:5" ht="15.75" customHeight="1" x14ac:dyDescent="0.2">
      <c r="E359" s="2"/>
    </row>
    <row r="360" spans="5:5" ht="15.75" customHeight="1" x14ac:dyDescent="0.2">
      <c r="E360" s="2"/>
    </row>
    <row r="361" spans="5:5" ht="15.75" customHeight="1" x14ac:dyDescent="0.2">
      <c r="E361" s="2"/>
    </row>
    <row r="362" spans="5:5" ht="15.75" customHeight="1" x14ac:dyDescent="0.2">
      <c r="E362" s="2"/>
    </row>
    <row r="363" spans="5:5" ht="15.75" customHeight="1" x14ac:dyDescent="0.2">
      <c r="E363" s="2"/>
    </row>
    <row r="364" spans="5:5" ht="15.75" customHeight="1" x14ac:dyDescent="0.2">
      <c r="E364" s="2"/>
    </row>
    <row r="365" spans="5:5" ht="15.75" customHeight="1" x14ac:dyDescent="0.2">
      <c r="E365" s="2"/>
    </row>
    <row r="366" spans="5:5" ht="15.75" customHeight="1" x14ac:dyDescent="0.2">
      <c r="E366" s="2"/>
    </row>
    <row r="367" spans="5:5" ht="15.75" customHeight="1" x14ac:dyDescent="0.2">
      <c r="E367" s="2"/>
    </row>
    <row r="368" spans="5:5" ht="15.75" customHeight="1" x14ac:dyDescent="0.2">
      <c r="E368" s="2"/>
    </row>
    <row r="369" spans="5:5" ht="15.75" customHeight="1" x14ac:dyDescent="0.2">
      <c r="E369" s="2"/>
    </row>
    <row r="370" spans="5:5" ht="15.75" customHeight="1" x14ac:dyDescent="0.2">
      <c r="E370" s="2"/>
    </row>
    <row r="371" spans="5:5" ht="15.75" customHeight="1" x14ac:dyDescent="0.2">
      <c r="E371" s="2"/>
    </row>
    <row r="372" spans="5:5" ht="15.75" customHeight="1" x14ac:dyDescent="0.2">
      <c r="E372" s="2"/>
    </row>
    <row r="373" spans="5:5" ht="15.75" customHeight="1" x14ac:dyDescent="0.2">
      <c r="E373" s="2"/>
    </row>
    <row r="374" spans="5:5" ht="15.75" customHeight="1" x14ac:dyDescent="0.2">
      <c r="E374" s="2"/>
    </row>
    <row r="375" spans="5:5" ht="15.75" customHeight="1" x14ac:dyDescent="0.2">
      <c r="E375" s="2"/>
    </row>
    <row r="376" spans="5:5" ht="15.75" customHeight="1" x14ac:dyDescent="0.2">
      <c r="E376" s="2"/>
    </row>
    <row r="377" spans="5:5" ht="15.75" customHeight="1" x14ac:dyDescent="0.2">
      <c r="E377" s="2"/>
    </row>
    <row r="378" spans="5:5" ht="15.75" customHeight="1" x14ac:dyDescent="0.2">
      <c r="E378" s="2"/>
    </row>
    <row r="379" spans="5:5" ht="15.75" customHeight="1" x14ac:dyDescent="0.2">
      <c r="E379" s="2"/>
    </row>
    <row r="380" spans="5:5" ht="15.75" customHeight="1" x14ac:dyDescent="0.2">
      <c r="E380" s="2"/>
    </row>
    <row r="381" spans="5:5" ht="15.75" customHeight="1" x14ac:dyDescent="0.2">
      <c r="E381" s="2"/>
    </row>
    <row r="382" spans="5:5" ht="15.75" customHeight="1" x14ac:dyDescent="0.2">
      <c r="E382" s="2"/>
    </row>
    <row r="383" spans="5:5" ht="15.75" customHeight="1" x14ac:dyDescent="0.2">
      <c r="E383" s="2"/>
    </row>
    <row r="384" spans="5:5" ht="15.75" customHeight="1" x14ac:dyDescent="0.2">
      <c r="E384" s="2"/>
    </row>
    <row r="385" spans="5:5" ht="15.75" customHeight="1" x14ac:dyDescent="0.2">
      <c r="E385" s="2"/>
    </row>
    <row r="386" spans="5:5" ht="15.75" customHeight="1" x14ac:dyDescent="0.2">
      <c r="E386" s="2"/>
    </row>
    <row r="387" spans="5:5" ht="15.75" customHeight="1" x14ac:dyDescent="0.2">
      <c r="E387" s="2"/>
    </row>
    <row r="388" spans="5:5" ht="15.75" customHeight="1" x14ac:dyDescent="0.2">
      <c r="E388" s="2"/>
    </row>
    <row r="389" spans="5:5" ht="15.75" customHeight="1" x14ac:dyDescent="0.2">
      <c r="E389" s="2"/>
    </row>
    <row r="390" spans="5:5" ht="15.75" customHeight="1" x14ac:dyDescent="0.2">
      <c r="E390" s="2"/>
    </row>
    <row r="391" spans="5:5" ht="15.75" customHeight="1" x14ac:dyDescent="0.2">
      <c r="E391" s="2"/>
    </row>
    <row r="392" spans="5:5" ht="15.75" customHeight="1" x14ac:dyDescent="0.2">
      <c r="E392" s="2"/>
    </row>
    <row r="393" spans="5:5" ht="15.75" customHeight="1" x14ac:dyDescent="0.2">
      <c r="E393" s="2"/>
    </row>
    <row r="394" spans="5:5" ht="15.75" customHeight="1" x14ac:dyDescent="0.2">
      <c r="E394" s="2"/>
    </row>
    <row r="395" spans="5:5" ht="15.75" customHeight="1" x14ac:dyDescent="0.2">
      <c r="E395" s="2"/>
    </row>
    <row r="396" spans="5:5" ht="15.75" customHeight="1" x14ac:dyDescent="0.2">
      <c r="E396" s="2"/>
    </row>
    <row r="397" spans="5:5" ht="15.75" customHeight="1" x14ac:dyDescent="0.2">
      <c r="E397" s="2"/>
    </row>
    <row r="398" spans="5:5" ht="15.75" customHeight="1" x14ac:dyDescent="0.2">
      <c r="E398" s="2"/>
    </row>
    <row r="399" spans="5:5" ht="15.75" customHeight="1" x14ac:dyDescent="0.2">
      <c r="E399" s="2"/>
    </row>
    <row r="400" spans="5:5" ht="15.75" customHeight="1" x14ac:dyDescent="0.2">
      <c r="E400" s="2"/>
    </row>
    <row r="401" spans="5:5" ht="15.75" customHeight="1" x14ac:dyDescent="0.2">
      <c r="E401" s="2"/>
    </row>
    <row r="402" spans="5:5" ht="15.75" customHeight="1" x14ac:dyDescent="0.2">
      <c r="E402" s="2"/>
    </row>
    <row r="403" spans="5:5" ht="15.75" customHeight="1" x14ac:dyDescent="0.2">
      <c r="E403" s="2"/>
    </row>
    <row r="404" spans="5:5" ht="15.75" customHeight="1" x14ac:dyDescent="0.2">
      <c r="E404" s="2"/>
    </row>
    <row r="405" spans="5:5" ht="15.75" customHeight="1" x14ac:dyDescent="0.2">
      <c r="E405" s="2"/>
    </row>
    <row r="406" spans="5:5" ht="15.75" customHeight="1" x14ac:dyDescent="0.2">
      <c r="E406" s="2"/>
    </row>
    <row r="407" spans="5:5" ht="15.75" customHeight="1" x14ac:dyDescent="0.2">
      <c r="E407" s="2"/>
    </row>
    <row r="408" spans="5:5" ht="15.75" customHeight="1" x14ac:dyDescent="0.2">
      <c r="E408" s="2"/>
    </row>
    <row r="409" spans="5:5" ht="15.75" customHeight="1" x14ac:dyDescent="0.2">
      <c r="E409" s="2"/>
    </row>
    <row r="410" spans="5:5" ht="15.75" customHeight="1" x14ac:dyDescent="0.2">
      <c r="E410" s="2"/>
    </row>
    <row r="411" spans="5:5" ht="15.75" customHeight="1" x14ac:dyDescent="0.2">
      <c r="E411" s="2"/>
    </row>
    <row r="412" spans="5:5" ht="15.75" customHeight="1" x14ac:dyDescent="0.2">
      <c r="E412" s="2"/>
    </row>
    <row r="413" spans="5:5" ht="15.75" customHeight="1" x14ac:dyDescent="0.2">
      <c r="E413" s="2"/>
    </row>
    <row r="414" spans="5:5" ht="15.75" customHeight="1" x14ac:dyDescent="0.2">
      <c r="E414" s="2"/>
    </row>
    <row r="415" spans="5:5" ht="15.75" customHeight="1" x14ac:dyDescent="0.2">
      <c r="E415" s="2"/>
    </row>
    <row r="416" spans="5:5" ht="15.75" customHeight="1" x14ac:dyDescent="0.2">
      <c r="E416" s="2"/>
    </row>
    <row r="417" spans="5:5" ht="15.75" customHeight="1" x14ac:dyDescent="0.2">
      <c r="E417" s="2"/>
    </row>
    <row r="418" spans="5:5" ht="15.75" customHeight="1" x14ac:dyDescent="0.2">
      <c r="E418" s="2"/>
    </row>
    <row r="419" spans="5:5" ht="15.75" customHeight="1" x14ac:dyDescent="0.2">
      <c r="E419" s="2"/>
    </row>
    <row r="420" spans="5:5" ht="15.75" customHeight="1" x14ac:dyDescent="0.2">
      <c r="E420" s="2"/>
    </row>
    <row r="421" spans="5:5" ht="15.75" customHeight="1" x14ac:dyDescent="0.2">
      <c r="E421" s="2"/>
    </row>
    <row r="422" spans="5:5" ht="15.75" customHeight="1" x14ac:dyDescent="0.2">
      <c r="E422" s="2"/>
    </row>
    <row r="423" spans="5:5" ht="15.75" customHeight="1" x14ac:dyDescent="0.2">
      <c r="E423" s="2"/>
    </row>
    <row r="424" spans="5:5" ht="15.75" customHeight="1" x14ac:dyDescent="0.2">
      <c r="E424" s="2"/>
    </row>
    <row r="425" spans="5:5" ht="15.75" customHeight="1" x14ac:dyDescent="0.2">
      <c r="E425" s="2"/>
    </row>
    <row r="426" spans="5:5" ht="15.75" customHeight="1" x14ac:dyDescent="0.2">
      <c r="E426" s="2"/>
    </row>
    <row r="427" spans="5:5" ht="15.75" customHeight="1" x14ac:dyDescent="0.2">
      <c r="E427" s="2"/>
    </row>
    <row r="428" spans="5:5" ht="15.75" customHeight="1" x14ac:dyDescent="0.2">
      <c r="E428" s="2"/>
    </row>
    <row r="429" spans="5:5" ht="15.75" customHeight="1" x14ac:dyDescent="0.2">
      <c r="E429" s="2"/>
    </row>
    <row r="430" spans="5:5" ht="15.75" customHeight="1" x14ac:dyDescent="0.2">
      <c r="E430" s="2"/>
    </row>
    <row r="431" spans="5:5" ht="15.75" customHeight="1" x14ac:dyDescent="0.2">
      <c r="E431" s="2"/>
    </row>
    <row r="432" spans="5:5" ht="15.75" customHeight="1" x14ac:dyDescent="0.2">
      <c r="E432" s="2"/>
    </row>
    <row r="433" spans="5:5" ht="15.75" customHeight="1" x14ac:dyDescent="0.2">
      <c r="E433" s="2"/>
    </row>
    <row r="434" spans="5:5" ht="15.75" customHeight="1" x14ac:dyDescent="0.2">
      <c r="E434" s="2"/>
    </row>
    <row r="435" spans="5:5" ht="15.75" customHeight="1" x14ac:dyDescent="0.2">
      <c r="E435" s="2"/>
    </row>
    <row r="436" spans="5:5" ht="15.75" customHeight="1" x14ac:dyDescent="0.2">
      <c r="E436" s="2"/>
    </row>
    <row r="437" spans="5:5" ht="15.75" customHeight="1" x14ac:dyDescent="0.2">
      <c r="E437" s="2"/>
    </row>
    <row r="438" spans="5:5" ht="15.75" customHeight="1" x14ac:dyDescent="0.2">
      <c r="E438" s="2"/>
    </row>
    <row r="439" spans="5:5" ht="15.75" customHeight="1" x14ac:dyDescent="0.2">
      <c r="E439" s="2"/>
    </row>
    <row r="440" spans="5:5" ht="15.75" customHeight="1" x14ac:dyDescent="0.2">
      <c r="E440" s="2"/>
    </row>
    <row r="441" spans="5:5" ht="15.75" customHeight="1" x14ac:dyDescent="0.2">
      <c r="E441" s="2"/>
    </row>
    <row r="442" spans="5:5" ht="15.75" customHeight="1" x14ac:dyDescent="0.2">
      <c r="E442" s="2"/>
    </row>
    <row r="443" spans="5:5" ht="15.75" customHeight="1" x14ac:dyDescent="0.2">
      <c r="E443" s="2"/>
    </row>
    <row r="444" spans="5:5" ht="15.75" customHeight="1" x14ac:dyDescent="0.2">
      <c r="E444" s="2"/>
    </row>
    <row r="445" spans="5:5" ht="15.75" customHeight="1" x14ac:dyDescent="0.2">
      <c r="E445" s="2"/>
    </row>
    <row r="446" spans="5:5" ht="15.75" customHeight="1" x14ac:dyDescent="0.2">
      <c r="E446" s="2"/>
    </row>
    <row r="447" spans="5:5" ht="15.75" customHeight="1" x14ac:dyDescent="0.2">
      <c r="E447" s="2"/>
    </row>
    <row r="448" spans="5:5" ht="15.75" customHeight="1" x14ac:dyDescent="0.2">
      <c r="E448" s="2"/>
    </row>
    <row r="449" spans="5:5" ht="15.75" customHeight="1" x14ac:dyDescent="0.2">
      <c r="E449" s="2"/>
    </row>
    <row r="450" spans="5:5" ht="15.75" customHeight="1" x14ac:dyDescent="0.2">
      <c r="E450" s="2"/>
    </row>
    <row r="451" spans="5:5" ht="15.75" customHeight="1" x14ac:dyDescent="0.2">
      <c r="E451" s="2"/>
    </row>
    <row r="452" spans="5:5" ht="15.75" customHeight="1" x14ac:dyDescent="0.2">
      <c r="E452" s="2"/>
    </row>
    <row r="453" spans="5:5" ht="15.75" customHeight="1" x14ac:dyDescent="0.2">
      <c r="E453" s="2"/>
    </row>
    <row r="454" spans="5:5" ht="15.75" customHeight="1" x14ac:dyDescent="0.2">
      <c r="E454" s="2"/>
    </row>
    <row r="455" spans="5:5" ht="15.75" customHeight="1" x14ac:dyDescent="0.2">
      <c r="E455" s="2"/>
    </row>
    <row r="456" spans="5:5" ht="15.75" customHeight="1" x14ac:dyDescent="0.2">
      <c r="E456" s="2"/>
    </row>
    <row r="457" spans="5:5" ht="15.75" customHeight="1" x14ac:dyDescent="0.2">
      <c r="E457" s="2"/>
    </row>
    <row r="458" spans="5:5" ht="15.75" customHeight="1" x14ac:dyDescent="0.2">
      <c r="E458" s="2"/>
    </row>
    <row r="459" spans="5:5" ht="15.75" customHeight="1" x14ac:dyDescent="0.2">
      <c r="E459" s="2"/>
    </row>
    <row r="460" spans="5:5" ht="15.75" customHeight="1" x14ac:dyDescent="0.2">
      <c r="E460" s="2"/>
    </row>
    <row r="461" spans="5:5" ht="15.75" customHeight="1" x14ac:dyDescent="0.2">
      <c r="E461" s="2"/>
    </row>
    <row r="462" spans="5:5" ht="15.75" customHeight="1" x14ac:dyDescent="0.2">
      <c r="E462" s="2"/>
    </row>
    <row r="463" spans="5:5" ht="15.75" customHeight="1" x14ac:dyDescent="0.2">
      <c r="E463" s="2"/>
    </row>
    <row r="464" spans="5:5" ht="15.75" customHeight="1" x14ac:dyDescent="0.2">
      <c r="E464" s="2"/>
    </row>
    <row r="465" spans="5:5" ht="15.75" customHeight="1" x14ac:dyDescent="0.2">
      <c r="E465" s="2"/>
    </row>
    <row r="466" spans="5:5" ht="15.75" customHeight="1" x14ac:dyDescent="0.2">
      <c r="E466" s="2"/>
    </row>
    <row r="467" spans="5:5" ht="15.75" customHeight="1" x14ac:dyDescent="0.2">
      <c r="E467" s="2"/>
    </row>
    <row r="468" spans="5:5" ht="15.75" customHeight="1" x14ac:dyDescent="0.2">
      <c r="E468" s="2"/>
    </row>
    <row r="469" spans="5:5" ht="15.75" customHeight="1" x14ac:dyDescent="0.2">
      <c r="E469" s="2"/>
    </row>
    <row r="470" spans="5:5" ht="15.75" customHeight="1" x14ac:dyDescent="0.2">
      <c r="E470" s="2"/>
    </row>
    <row r="471" spans="5:5" ht="15.75" customHeight="1" x14ac:dyDescent="0.2">
      <c r="E471" s="2"/>
    </row>
    <row r="472" spans="5:5" ht="15.75" customHeight="1" x14ac:dyDescent="0.2">
      <c r="E472" s="2"/>
    </row>
    <row r="473" spans="5:5" ht="15.75" customHeight="1" x14ac:dyDescent="0.2">
      <c r="E473" s="2"/>
    </row>
    <row r="474" spans="5:5" ht="15.75" customHeight="1" x14ac:dyDescent="0.2">
      <c r="E474" s="2"/>
    </row>
    <row r="475" spans="5:5" ht="15.75" customHeight="1" x14ac:dyDescent="0.2">
      <c r="E475" s="2"/>
    </row>
    <row r="476" spans="5:5" ht="15.75" customHeight="1" x14ac:dyDescent="0.2">
      <c r="E476" s="2"/>
    </row>
    <row r="477" spans="5:5" ht="15.75" customHeight="1" x14ac:dyDescent="0.2">
      <c r="E477" s="2"/>
    </row>
    <row r="478" spans="5:5" ht="15.75" customHeight="1" x14ac:dyDescent="0.2">
      <c r="E478" s="2"/>
    </row>
    <row r="479" spans="5:5" ht="15.75" customHeight="1" x14ac:dyDescent="0.2">
      <c r="E479" s="2"/>
    </row>
    <row r="480" spans="5:5" ht="15.75" customHeight="1" x14ac:dyDescent="0.2">
      <c r="E480" s="2"/>
    </row>
    <row r="481" spans="5:5" ht="15.75" customHeight="1" x14ac:dyDescent="0.2">
      <c r="E481" s="2"/>
    </row>
    <row r="482" spans="5:5" ht="15.75" customHeight="1" x14ac:dyDescent="0.2">
      <c r="E482" s="2"/>
    </row>
    <row r="483" spans="5:5" ht="15.75" customHeight="1" x14ac:dyDescent="0.2">
      <c r="E483" s="2"/>
    </row>
    <row r="484" spans="5:5" ht="15.75" customHeight="1" x14ac:dyDescent="0.2">
      <c r="E484" s="2"/>
    </row>
    <row r="485" spans="5:5" ht="15.75" customHeight="1" x14ac:dyDescent="0.2">
      <c r="E485" s="2"/>
    </row>
    <row r="486" spans="5:5" ht="15.75" customHeight="1" x14ac:dyDescent="0.2">
      <c r="E486" s="2"/>
    </row>
    <row r="487" spans="5:5" ht="15.75" customHeight="1" x14ac:dyDescent="0.2">
      <c r="E487" s="2"/>
    </row>
    <row r="488" spans="5:5" ht="15.75" customHeight="1" x14ac:dyDescent="0.2">
      <c r="E488" s="2"/>
    </row>
    <row r="489" spans="5:5" ht="15.75" customHeight="1" x14ac:dyDescent="0.2">
      <c r="E489" s="2"/>
    </row>
    <row r="490" spans="5:5" ht="15.75" customHeight="1" x14ac:dyDescent="0.2">
      <c r="E490" s="2"/>
    </row>
    <row r="491" spans="5:5" ht="15.75" customHeight="1" x14ac:dyDescent="0.2">
      <c r="E491" s="2"/>
    </row>
    <row r="492" spans="5:5" ht="15.75" customHeight="1" x14ac:dyDescent="0.2">
      <c r="E492" s="2"/>
    </row>
    <row r="493" spans="5:5" ht="15.75" customHeight="1" x14ac:dyDescent="0.2">
      <c r="E493" s="2"/>
    </row>
    <row r="494" spans="5:5" ht="15.75" customHeight="1" x14ac:dyDescent="0.2">
      <c r="E494" s="2"/>
    </row>
    <row r="495" spans="5:5" ht="15.75" customHeight="1" x14ac:dyDescent="0.2">
      <c r="E495" s="2"/>
    </row>
    <row r="496" spans="5:5" ht="15.75" customHeight="1" x14ac:dyDescent="0.2">
      <c r="E496" s="2"/>
    </row>
    <row r="497" spans="5:5" ht="15.75" customHeight="1" x14ac:dyDescent="0.2">
      <c r="E497" s="2"/>
    </row>
    <row r="498" spans="5:5" ht="15.75" customHeight="1" x14ac:dyDescent="0.2">
      <c r="E498" s="2"/>
    </row>
    <row r="499" spans="5:5" ht="15.75" customHeight="1" x14ac:dyDescent="0.2">
      <c r="E499" s="2"/>
    </row>
    <row r="500" spans="5:5" ht="15.75" customHeight="1" x14ac:dyDescent="0.2">
      <c r="E500" s="2"/>
    </row>
    <row r="501" spans="5:5" ht="15.75" customHeight="1" x14ac:dyDescent="0.2">
      <c r="E501" s="2"/>
    </row>
    <row r="502" spans="5:5" ht="15.75" customHeight="1" x14ac:dyDescent="0.2">
      <c r="E502" s="2"/>
    </row>
    <row r="503" spans="5:5" ht="15.75" customHeight="1" x14ac:dyDescent="0.2">
      <c r="E503" s="2"/>
    </row>
    <row r="504" spans="5:5" ht="15.75" customHeight="1" x14ac:dyDescent="0.2">
      <c r="E504" s="2"/>
    </row>
    <row r="505" spans="5:5" ht="15.75" customHeight="1" x14ac:dyDescent="0.2">
      <c r="E505" s="2"/>
    </row>
    <row r="506" spans="5:5" ht="15.75" customHeight="1" x14ac:dyDescent="0.2">
      <c r="E506" s="2"/>
    </row>
    <row r="507" spans="5:5" ht="15.75" customHeight="1" x14ac:dyDescent="0.2">
      <c r="E507" s="2"/>
    </row>
    <row r="508" spans="5:5" ht="15.75" customHeight="1" x14ac:dyDescent="0.2">
      <c r="E508" s="2"/>
    </row>
    <row r="509" spans="5:5" ht="15.75" customHeight="1" x14ac:dyDescent="0.2">
      <c r="E509" s="2"/>
    </row>
    <row r="510" spans="5:5" ht="15.75" customHeight="1" x14ac:dyDescent="0.2">
      <c r="E510" s="2"/>
    </row>
    <row r="511" spans="5:5" ht="15.75" customHeight="1" x14ac:dyDescent="0.2">
      <c r="E511" s="2"/>
    </row>
    <row r="512" spans="5:5" ht="15.75" customHeight="1" x14ac:dyDescent="0.2">
      <c r="E512" s="2"/>
    </row>
    <row r="513" spans="5:5" ht="15.75" customHeight="1" x14ac:dyDescent="0.2">
      <c r="E513" s="2"/>
    </row>
    <row r="514" spans="5:5" ht="15.75" customHeight="1" x14ac:dyDescent="0.2">
      <c r="E514" s="2"/>
    </row>
    <row r="515" spans="5:5" ht="15.75" customHeight="1" x14ac:dyDescent="0.2">
      <c r="E515" s="2"/>
    </row>
    <row r="516" spans="5:5" ht="15.75" customHeight="1" x14ac:dyDescent="0.2">
      <c r="E516" s="2"/>
    </row>
    <row r="517" spans="5:5" ht="15.75" customHeight="1" x14ac:dyDescent="0.2">
      <c r="E517" s="2"/>
    </row>
    <row r="518" spans="5:5" ht="15.75" customHeight="1" x14ac:dyDescent="0.2">
      <c r="E518" s="2"/>
    </row>
    <row r="519" spans="5:5" ht="15.75" customHeight="1" x14ac:dyDescent="0.2">
      <c r="E519" s="2"/>
    </row>
    <row r="520" spans="5:5" ht="15.75" customHeight="1" x14ac:dyDescent="0.2">
      <c r="E520" s="2"/>
    </row>
    <row r="521" spans="5:5" ht="15.75" customHeight="1" x14ac:dyDescent="0.2">
      <c r="E521" s="2"/>
    </row>
    <row r="522" spans="5:5" ht="15.75" customHeight="1" x14ac:dyDescent="0.2">
      <c r="E522" s="2"/>
    </row>
    <row r="523" spans="5:5" ht="15.75" customHeight="1" x14ac:dyDescent="0.2">
      <c r="E523" s="2"/>
    </row>
    <row r="524" spans="5:5" ht="15.75" customHeight="1" x14ac:dyDescent="0.2">
      <c r="E524" s="2"/>
    </row>
    <row r="525" spans="5:5" ht="15.75" customHeight="1" x14ac:dyDescent="0.2">
      <c r="E525" s="2"/>
    </row>
    <row r="526" spans="5:5" ht="15.75" customHeight="1" x14ac:dyDescent="0.2">
      <c r="E526" s="2"/>
    </row>
    <row r="527" spans="5:5" ht="15.75" customHeight="1" x14ac:dyDescent="0.2">
      <c r="E527" s="2"/>
    </row>
    <row r="528" spans="5:5" ht="15.75" customHeight="1" x14ac:dyDescent="0.2">
      <c r="E528" s="2"/>
    </row>
    <row r="529" spans="5:5" ht="15.75" customHeight="1" x14ac:dyDescent="0.2">
      <c r="E529" s="2"/>
    </row>
    <row r="530" spans="5:5" ht="15.75" customHeight="1" x14ac:dyDescent="0.2">
      <c r="E530" s="2"/>
    </row>
    <row r="531" spans="5:5" ht="15.75" customHeight="1" x14ac:dyDescent="0.2">
      <c r="E531" s="2"/>
    </row>
    <row r="532" spans="5:5" ht="15.75" customHeight="1" x14ac:dyDescent="0.2">
      <c r="E532" s="2"/>
    </row>
    <row r="533" spans="5:5" ht="15.75" customHeight="1" x14ac:dyDescent="0.2">
      <c r="E533" s="2"/>
    </row>
    <row r="534" spans="5:5" ht="15.75" customHeight="1" x14ac:dyDescent="0.2">
      <c r="E534" s="2"/>
    </row>
    <row r="535" spans="5:5" ht="15.75" customHeight="1" x14ac:dyDescent="0.2">
      <c r="E535" s="2"/>
    </row>
    <row r="536" spans="5:5" ht="15.75" customHeight="1" x14ac:dyDescent="0.2">
      <c r="E536" s="2"/>
    </row>
    <row r="537" spans="5:5" ht="15.75" customHeight="1" x14ac:dyDescent="0.2">
      <c r="E537" s="2"/>
    </row>
    <row r="538" spans="5:5" ht="15.75" customHeight="1" x14ac:dyDescent="0.2">
      <c r="E538" s="2"/>
    </row>
    <row r="539" spans="5:5" ht="15.75" customHeight="1" x14ac:dyDescent="0.2">
      <c r="E539" s="2"/>
    </row>
    <row r="540" spans="5:5" ht="15.75" customHeight="1" x14ac:dyDescent="0.2">
      <c r="E540" s="2"/>
    </row>
    <row r="541" spans="5:5" ht="15.75" customHeight="1" x14ac:dyDescent="0.2">
      <c r="E541" s="2"/>
    </row>
    <row r="542" spans="5:5" ht="15.75" customHeight="1" x14ac:dyDescent="0.2">
      <c r="E542" s="2"/>
    </row>
    <row r="543" spans="5:5" ht="15.75" customHeight="1" x14ac:dyDescent="0.2">
      <c r="E543" s="2"/>
    </row>
    <row r="544" spans="5:5" ht="15.75" customHeight="1" x14ac:dyDescent="0.2">
      <c r="E544" s="2"/>
    </row>
    <row r="545" spans="5:5" ht="15.75" customHeight="1" x14ac:dyDescent="0.2">
      <c r="E545" s="2"/>
    </row>
    <row r="546" spans="5:5" ht="15.75" customHeight="1" x14ac:dyDescent="0.2">
      <c r="E546" s="2"/>
    </row>
    <row r="547" spans="5:5" ht="15.75" customHeight="1" x14ac:dyDescent="0.2">
      <c r="E547" s="2"/>
    </row>
    <row r="548" spans="5:5" ht="15.75" customHeight="1" x14ac:dyDescent="0.2">
      <c r="E548" s="2"/>
    </row>
    <row r="549" spans="5:5" ht="15.75" customHeight="1" x14ac:dyDescent="0.2">
      <c r="E549" s="2"/>
    </row>
    <row r="550" spans="5:5" ht="15.75" customHeight="1" x14ac:dyDescent="0.2">
      <c r="E550" s="2"/>
    </row>
    <row r="551" spans="5:5" ht="15.75" customHeight="1" x14ac:dyDescent="0.2">
      <c r="E551" s="2"/>
    </row>
    <row r="552" spans="5:5" ht="15.75" customHeight="1" x14ac:dyDescent="0.2">
      <c r="E552" s="2"/>
    </row>
    <row r="553" spans="5:5" ht="15.75" customHeight="1" x14ac:dyDescent="0.2">
      <c r="E553" s="2"/>
    </row>
    <row r="554" spans="5:5" ht="15.75" customHeight="1" x14ac:dyDescent="0.2">
      <c r="E554" s="2"/>
    </row>
    <row r="555" spans="5:5" ht="15.75" customHeight="1" x14ac:dyDescent="0.2">
      <c r="E555" s="2"/>
    </row>
    <row r="556" spans="5:5" ht="15.75" customHeight="1" x14ac:dyDescent="0.2">
      <c r="E556" s="2"/>
    </row>
    <row r="557" spans="5:5" ht="15.75" customHeight="1" x14ac:dyDescent="0.2">
      <c r="E557" s="2"/>
    </row>
    <row r="558" spans="5:5" ht="15.75" customHeight="1" x14ac:dyDescent="0.2">
      <c r="E558" s="2"/>
    </row>
    <row r="559" spans="5:5" ht="15.75" customHeight="1" x14ac:dyDescent="0.2">
      <c r="E559" s="2"/>
    </row>
    <row r="560" spans="5:5" ht="15.75" customHeight="1" x14ac:dyDescent="0.2">
      <c r="E560" s="2"/>
    </row>
    <row r="561" spans="5:5" ht="15.75" customHeight="1" x14ac:dyDescent="0.2">
      <c r="E561" s="2"/>
    </row>
    <row r="562" spans="5:5" ht="15.75" customHeight="1" x14ac:dyDescent="0.2">
      <c r="E562" s="2"/>
    </row>
    <row r="563" spans="5:5" ht="15.75" customHeight="1" x14ac:dyDescent="0.2">
      <c r="E563" s="2"/>
    </row>
    <row r="564" spans="5:5" ht="15.75" customHeight="1" x14ac:dyDescent="0.2">
      <c r="E564" s="2"/>
    </row>
    <row r="565" spans="5:5" ht="15.75" customHeight="1" x14ac:dyDescent="0.2">
      <c r="E565" s="2"/>
    </row>
    <row r="566" spans="5:5" ht="15.75" customHeight="1" x14ac:dyDescent="0.2">
      <c r="E566" s="2"/>
    </row>
    <row r="567" spans="5:5" ht="15.75" customHeight="1" x14ac:dyDescent="0.2">
      <c r="E567" s="2"/>
    </row>
    <row r="568" spans="5:5" ht="15.75" customHeight="1" x14ac:dyDescent="0.2">
      <c r="E568" s="2"/>
    </row>
    <row r="569" spans="5:5" ht="15.75" customHeight="1" x14ac:dyDescent="0.2">
      <c r="E569" s="2"/>
    </row>
    <row r="570" spans="5:5" ht="15.75" customHeight="1" x14ac:dyDescent="0.2">
      <c r="E570" s="2"/>
    </row>
    <row r="571" spans="5:5" ht="15.75" customHeight="1" x14ac:dyDescent="0.2">
      <c r="E571" s="2"/>
    </row>
    <row r="572" spans="5:5" ht="15.75" customHeight="1" x14ac:dyDescent="0.2">
      <c r="E572" s="2"/>
    </row>
    <row r="573" spans="5:5" ht="15.75" customHeight="1" x14ac:dyDescent="0.2">
      <c r="E573" s="2"/>
    </row>
    <row r="574" spans="5:5" ht="15.75" customHeight="1" x14ac:dyDescent="0.2">
      <c r="E574" s="2"/>
    </row>
    <row r="575" spans="5:5" ht="15.75" customHeight="1" x14ac:dyDescent="0.2">
      <c r="E575" s="2"/>
    </row>
    <row r="576" spans="5:5" ht="15.75" customHeight="1" x14ac:dyDescent="0.2">
      <c r="E576" s="2"/>
    </row>
    <row r="577" spans="5:5" ht="15.75" customHeight="1" x14ac:dyDescent="0.2">
      <c r="E577" s="2"/>
    </row>
    <row r="578" spans="5:5" ht="15.75" customHeight="1" x14ac:dyDescent="0.2">
      <c r="E578" s="2"/>
    </row>
    <row r="579" spans="5:5" ht="15.75" customHeight="1" x14ac:dyDescent="0.2">
      <c r="E579" s="2"/>
    </row>
    <row r="580" spans="5:5" ht="15.75" customHeight="1" x14ac:dyDescent="0.2">
      <c r="E580" s="2"/>
    </row>
    <row r="581" spans="5:5" ht="15.75" customHeight="1" x14ac:dyDescent="0.2">
      <c r="E581" s="2"/>
    </row>
    <row r="582" spans="5:5" ht="15.75" customHeight="1" x14ac:dyDescent="0.2">
      <c r="E582" s="2"/>
    </row>
    <row r="583" spans="5:5" ht="15.75" customHeight="1" x14ac:dyDescent="0.2">
      <c r="E583" s="2"/>
    </row>
    <row r="584" spans="5:5" ht="15.75" customHeight="1" x14ac:dyDescent="0.2">
      <c r="E584" s="2"/>
    </row>
    <row r="585" spans="5:5" ht="15.75" customHeight="1" x14ac:dyDescent="0.2">
      <c r="E585" s="2"/>
    </row>
    <row r="586" spans="5:5" ht="15.75" customHeight="1" x14ac:dyDescent="0.2">
      <c r="E586" s="2"/>
    </row>
    <row r="587" spans="5:5" ht="15.75" customHeight="1" x14ac:dyDescent="0.2">
      <c r="E587" s="2"/>
    </row>
    <row r="588" spans="5:5" ht="15.75" customHeight="1" x14ac:dyDescent="0.2">
      <c r="E588" s="2"/>
    </row>
    <row r="589" spans="5:5" ht="15.75" customHeight="1" x14ac:dyDescent="0.2">
      <c r="E589" s="2"/>
    </row>
    <row r="590" spans="5:5" ht="15.75" customHeight="1" x14ac:dyDescent="0.2">
      <c r="E590" s="2"/>
    </row>
    <row r="591" spans="5:5" ht="15.75" customHeight="1" x14ac:dyDescent="0.2">
      <c r="E591" s="2"/>
    </row>
    <row r="592" spans="5:5" ht="15.75" customHeight="1" x14ac:dyDescent="0.2">
      <c r="E592" s="2"/>
    </row>
    <row r="593" spans="5:5" ht="15.75" customHeight="1" x14ac:dyDescent="0.2">
      <c r="E593" s="2"/>
    </row>
    <row r="594" spans="5:5" ht="15.75" customHeight="1" x14ac:dyDescent="0.2">
      <c r="E594" s="2"/>
    </row>
    <row r="595" spans="5:5" ht="15.75" customHeight="1" x14ac:dyDescent="0.2">
      <c r="E595" s="2"/>
    </row>
    <row r="596" spans="5:5" ht="15.75" customHeight="1" x14ac:dyDescent="0.2">
      <c r="E596" s="2"/>
    </row>
    <row r="597" spans="5:5" ht="15.75" customHeight="1" x14ac:dyDescent="0.2">
      <c r="E597" s="2"/>
    </row>
    <row r="598" spans="5:5" ht="15.75" customHeight="1" x14ac:dyDescent="0.2">
      <c r="E598" s="2"/>
    </row>
    <row r="599" spans="5:5" ht="15.75" customHeight="1" x14ac:dyDescent="0.2">
      <c r="E599" s="2"/>
    </row>
    <row r="600" spans="5:5" ht="15.75" customHeight="1" x14ac:dyDescent="0.2">
      <c r="E600" s="2"/>
    </row>
    <row r="601" spans="5:5" ht="15.75" customHeight="1" x14ac:dyDescent="0.2">
      <c r="E601" s="2"/>
    </row>
    <row r="602" spans="5:5" ht="15.75" customHeight="1" x14ac:dyDescent="0.2">
      <c r="E602" s="2"/>
    </row>
    <row r="603" spans="5:5" ht="15.75" customHeight="1" x14ac:dyDescent="0.2">
      <c r="E603" s="2"/>
    </row>
    <row r="604" spans="5:5" ht="15.75" customHeight="1" x14ac:dyDescent="0.2">
      <c r="E604" s="2"/>
    </row>
    <row r="605" spans="5:5" ht="15.75" customHeight="1" x14ac:dyDescent="0.2">
      <c r="E605" s="2"/>
    </row>
    <row r="606" spans="5:5" ht="15.75" customHeight="1" x14ac:dyDescent="0.2">
      <c r="E606" s="2"/>
    </row>
    <row r="607" spans="5:5" ht="15.75" customHeight="1" x14ac:dyDescent="0.2">
      <c r="E607" s="2"/>
    </row>
    <row r="608" spans="5:5" ht="15.75" customHeight="1" x14ac:dyDescent="0.2">
      <c r="E608" s="2"/>
    </row>
    <row r="609" spans="5:5" ht="15.75" customHeight="1" x14ac:dyDescent="0.2">
      <c r="E609" s="2"/>
    </row>
    <row r="610" spans="5:5" ht="15.75" customHeight="1" x14ac:dyDescent="0.2">
      <c r="E610" s="2"/>
    </row>
    <row r="611" spans="5:5" ht="15.75" customHeight="1" x14ac:dyDescent="0.2">
      <c r="E611" s="2"/>
    </row>
    <row r="612" spans="5:5" ht="15.75" customHeight="1" x14ac:dyDescent="0.2">
      <c r="E612" s="2"/>
    </row>
    <row r="613" spans="5:5" ht="15.75" customHeight="1" x14ac:dyDescent="0.2">
      <c r="E613" s="2"/>
    </row>
    <row r="614" spans="5:5" ht="15.75" customHeight="1" x14ac:dyDescent="0.2">
      <c r="E614" s="2"/>
    </row>
    <row r="615" spans="5:5" ht="15.75" customHeight="1" x14ac:dyDescent="0.2">
      <c r="E615" s="2"/>
    </row>
    <row r="616" spans="5:5" ht="15.75" customHeight="1" x14ac:dyDescent="0.2">
      <c r="E616" s="2"/>
    </row>
    <row r="617" spans="5:5" ht="15.75" customHeight="1" x14ac:dyDescent="0.2">
      <c r="E617" s="2"/>
    </row>
    <row r="618" spans="5:5" ht="15.75" customHeight="1" x14ac:dyDescent="0.2">
      <c r="E618" s="2"/>
    </row>
    <row r="619" spans="5:5" ht="15.75" customHeight="1" x14ac:dyDescent="0.2">
      <c r="E619" s="2"/>
    </row>
    <row r="620" spans="5:5" ht="15.75" customHeight="1" x14ac:dyDescent="0.2">
      <c r="E620" s="2"/>
    </row>
    <row r="621" spans="5:5" ht="15.75" customHeight="1" x14ac:dyDescent="0.2">
      <c r="E621" s="2"/>
    </row>
    <row r="622" spans="5:5" ht="15.75" customHeight="1" x14ac:dyDescent="0.2">
      <c r="E622" s="2"/>
    </row>
    <row r="623" spans="5:5" ht="15.75" customHeight="1" x14ac:dyDescent="0.2">
      <c r="E623" s="2"/>
    </row>
    <row r="624" spans="5:5" ht="15.75" customHeight="1" x14ac:dyDescent="0.2">
      <c r="E624" s="2"/>
    </row>
    <row r="625" spans="5:5" ht="15.75" customHeight="1" x14ac:dyDescent="0.2">
      <c r="E625" s="2"/>
    </row>
    <row r="626" spans="5:5" ht="15.75" customHeight="1" x14ac:dyDescent="0.2">
      <c r="E626" s="2"/>
    </row>
    <row r="627" spans="5:5" ht="15.75" customHeight="1" x14ac:dyDescent="0.2">
      <c r="E627" s="2"/>
    </row>
    <row r="628" spans="5:5" ht="15.75" customHeight="1" x14ac:dyDescent="0.2">
      <c r="E628" s="2"/>
    </row>
    <row r="629" spans="5:5" ht="15.75" customHeight="1" x14ac:dyDescent="0.2">
      <c r="E629" s="2"/>
    </row>
    <row r="630" spans="5:5" ht="15.75" customHeight="1" x14ac:dyDescent="0.2">
      <c r="E630" s="2"/>
    </row>
    <row r="631" spans="5:5" ht="15.75" customHeight="1" x14ac:dyDescent="0.2">
      <c r="E631" s="2"/>
    </row>
    <row r="632" spans="5:5" ht="15.75" customHeight="1" x14ac:dyDescent="0.2">
      <c r="E632" s="2"/>
    </row>
    <row r="633" spans="5:5" ht="15.75" customHeight="1" x14ac:dyDescent="0.2">
      <c r="E633" s="2"/>
    </row>
    <row r="634" spans="5:5" ht="15.75" customHeight="1" x14ac:dyDescent="0.2">
      <c r="E634" s="2"/>
    </row>
    <row r="635" spans="5:5" ht="15.75" customHeight="1" x14ac:dyDescent="0.2">
      <c r="E635" s="2"/>
    </row>
    <row r="636" spans="5:5" ht="15.75" customHeight="1" x14ac:dyDescent="0.2">
      <c r="E636" s="2"/>
    </row>
    <row r="637" spans="5:5" ht="15.75" customHeight="1" x14ac:dyDescent="0.2">
      <c r="E637" s="2"/>
    </row>
    <row r="638" spans="5:5" ht="15.75" customHeight="1" x14ac:dyDescent="0.2">
      <c r="E638" s="2"/>
    </row>
    <row r="639" spans="5:5" ht="15.75" customHeight="1" x14ac:dyDescent="0.2">
      <c r="E639" s="2"/>
    </row>
    <row r="640" spans="5:5" ht="15.75" customHeight="1" x14ac:dyDescent="0.2">
      <c r="E640" s="2"/>
    </row>
    <row r="641" spans="5:5" ht="15.75" customHeight="1" x14ac:dyDescent="0.2">
      <c r="E641" s="2"/>
    </row>
    <row r="642" spans="5:5" ht="15.75" customHeight="1" x14ac:dyDescent="0.2">
      <c r="E642" s="2"/>
    </row>
    <row r="643" spans="5:5" ht="15.75" customHeight="1" x14ac:dyDescent="0.2">
      <c r="E643" s="2"/>
    </row>
    <row r="644" spans="5:5" ht="15.75" customHeight="1" x14ac:dyDescent="0.2">
      <c r="E644" s="2"/>
    </row>
    <row r="645" spans="5:5" ht="15.75" customHeight="1" x14ac:dyDescent="0.2">
      <c r="E645" s="2"/>
    </row>
    <row r="646" spans="5:5" ht="15.75" customHeight="1" x14ac:dyDescent="0.2">
      <c r="E646" s="2"/>
    </row>
    <row r="647" spans="5:5" ht="15.75" customHeight="1" x14ac:dyDescent="0.2">
      <c r="E647" s="2"/>
    </row>
    <row r="648" spans="5:5" ht="15.75" customHeight="1" x14ac:dyDescent="0.2">
      <c r="E648" s="2"/>
    </row>
    <row r="649" spans="5:5" ht="15.75" customHeight="1" x14ac:dyDescent="0.2">
      <c r="E649" s="2"/>
    </row>
    <row r="650" spans="5:5" ht="15.75" customHeight="1" x14ac:dyDescent="0.2">
      <c r="E650" s="2"/>
    </row>
    <row r="651" spans="5:5" ht="15.75" customHeight="1" x14ac:dyDescent="0.2">
      <c r="E651" s="2"/>
    </row>
    <row r="652" spans="5:5" ht="15.75" customHeight="1" x14ac:dyDescent="0.2">
      <c r="E652" s="2"/>
    </row>
    <row r="653" spans="5:5" ht="15.75" customHeight="1" x14ac:dyDescent="0.2">
      <c r="E653" s="2"/>
    </row>
    <row r="654" spans="5:5" ht="15.75" customHeight="1" x14ac:dyDescent="0.2">
      <c r="E654" s="2"/>
    </row>
    <row r="655" spans="5:5" ht="15.75" customHeight="1" x14ac:dyDescent="0.2">
      <c r="E655" s="2"/>
    </row>
    <row r="656" spans="5:5" ht="15.75" customHeight="1" x14ac:dyDescent="0.2">
      <c r="E656" s="2"/>
    </row>
    <row r="657" spans="5:5" ht="15.75" customHeight="1" x14ac:dyDescent="0.2">
      <c r="E657" s="2"/>
    </row>
    <row r="658" spans="5:5" ht="15.75" customHeight="1" x14ac:dyDescent="0.2">
      <c r="E658" s="2"/>
    </row>
    <row r="659" spans="5:5" ht="15.75" customHeight="1" x14ac:dyDescent="0.2">
      <c r="E659" s="2"/>
    </row>
    <row r="660" spans="5:5" ht="15.75" customHeight="1" x14ac:dyDescent="0.2">
      <c r="E660" s="2"/>
    </row>
    <row r="661" spans="5:5" ht="15.75" customHeight="1" x14ac:dyDescent="0.2">
      <c r="E661" s="2"/>
    </row>
    <row r="662" spans="5:5" ht="15.75" customHeight="1" x14ac:dyDescent="0.2">
      <c r="E662" s="2"/>
    </row>
    <row r="663" spans="5:5" ht="15.75" customHeight="1" x14ac:dyDescent="0.2">
      <c r="E663" s="2"/>
    </row>
    <row r="664" spans="5:5" ht="15.75" customHeight="1" x14ac:dyDescent="0.2">
      <c r="E664" s="2"/>
    </row>
    <row r="665" spans="5:5" ht="15.75" customHeight="1" x14ac:dyDescent="0.2">
      <c r="E665" s="2"/>
    </row>
    <row r="666" spans="5:5" ht="15.75" customHeight="1" x14ac:dyDescent="0.2">
      <c r="E666" s="2"/>
    </row>
    <row r="667" spans="5:5" ht="15.75" customHeight="1" x14ac:dyDescent="0.2">
      <c r="E667" s="2"/>
    </row>
    <row r="668" spans="5:5" ht="15.75" customHeight="1" x14ac:dyDescent="0.2">
      <c r="E668" s="2"/>
    </row>
    <row r="669" spans="5:5" ht="15.75" customHeight="1" x14ac:dyDescent="0.2">
      <c r="E669" s="2"/>
    </row>
    <row r="670" spans="5:5" ht="15.75" customHeight="1" x14ac:dyDescent="0.2">
      <c r="E670" s="2"/>
    </row>
    <row r="671" spans="5:5" ht="15.75" customHeight="1" x14ac:dyDescent="0.2">
      <c r="E671" s="2"/>
    </row>
    <row r="672" spans="5:5" ht="15.75" customHeight="1" x14ac:dyDescent="0.2">
      <c r="E672" s="2"/>
    </row>
    <row r="673" spans="5:5" ht="15.75" customHeight="1" x14ac:dyDescent="0.2">
      <c r="E673" s="2"/>
    </row>
    <row r="674" spans="5:5" ht="15.75" customHeight="1" x14ac:dyDescent="0.2">
      <c r="E674" s="2"/>
    </row>
    <row r="675" spans="5:5" ht="15.75" customHeight="1" x14ac:dyDescent="0.2">
      <c r="E675" s="2"/>
    </row>
    <row r="676" spans="5:5" ht="15.75" customHeight="1" x14ac:dyDescent="0.2">
      <c r="E676" s="2"/>
    </row>
    <row r="677" spans="5:5" ht="15.75" customHeight="1" x14ac:dyDescent="0.2">
      <c r="E677" s="2"/>
    </row>
    <row r="678" spans="5:5" ht="15.75" customHeight="1" x14ac:dyDescent="0.2">
      <c r="E678" s="2"/>
    </row>
    <row r="679" spans="5:5" ht="15.75" customHeight="1" x14ac:dyDescent="0.2">
      <c r="E679" s="2"/>
    </row>
    <row r="680" spans="5:5" ht="15.75" customHeight="1" x14ac:dyDescent="0.2">
      <c r="E680" s="2"/>
    </row>
    <row r="681" spans="5:5" ht="15.75" customHeight="1" x14ac:dyDescent="0.2">
      <c r="E681" s="2"/>
    </row>
    <row r="682" spans="5:5" ht="15.75" customHeight="1" x14ac:dyDescent="0.2">
      <c r="E682" s="2"/>
    </row>
    <row r="683" spans="5:5" ht="15.75" customHeight="1" x14ac:dyDescent="0.2">
      <c r="E683" s="2"/>
    </row>
    <row r="684" spans="5:5" ht="15.75" customHeight="1" x14ac:dyDescent="0.2">
      <c r="E684" s="2"/>
    </row>
    <row r="685" spans="5:5" ht="15.75" customHeight="1" x14ac:dyDescent="0.2">
      <c r="E685" s="2"/>
    </row>
    <row r="686" spans="5:5" ht="15.75" customHeight="1" x14ac:dyDescent="0.2">
      <c r="E686" s="2"/>
    </row>
    <row r="687" spans="5:5" ht="15.75" customHeight="1" x14ac:dyDescent="0.2">
      <c r="E687" s="2"/>
    </row>
    <row r="688" spans="5:5" ht="15.75" customHeight="1" x14ac:dyDescent="0.2">
      <c r="E688" s="2"/>
    </row>
    <row r="689" spans="5:5" ht="15.75" customHeight="1" x14ac:dyDescent="0.2">
      <c r="E689" s="2"/>
    </row>
    <row r="690" spans="5:5" ht="15.75" customHeight="1" x14ac:dyDescent="0.2">
      <c r="E690" s="2"/>
    </row>
    <row r="691" spans="5:5" ht="15.75" customHeight="1" x14ac:dyDescent="0.2">
      <c r="E691" s="2"/>
    </row>
    <row r="692" spans="5:5" ht="15.75" customHeight="1" x14ac:dyDescent="0.2">
      <c r="E692" s="2"/>
    </row>
    <row r="693" spans="5:5" ht="15.75" customHeight="1" x14ac:dyDescent="0.2">
      <c r="E693" s="2"/>
    </row>
    <row r="694" spans="5:5" ht="15.75" customHeight="1" x14ac:dyDescent="0.2">
      <c r="E694" s="2"/>
    </row>
    <row r="695" spans="5:5" ht="15.75" customHeight="1" x14ac:dyDescent="0.2">
      <c r="E695" s="2"/>
    </row>
    <row r="696" spans="5:5" ht="15.75" customHeight="1" x14ac:dyDescent="0.2">
      <c r="E696" s="2"/>
    </row>
    <row r="697" spans="5:5" ht="15.75" customHeight="1" x14ac:dyDescent="0.2">
      <c r="E697" s="2"/>
    </row>
    <row r="698" spans="5:5" ht="15.75" customHeight="1" x14ac:dyDescent="0.2">
      <c r="E698" s="2"/>
    </row>
    <row r="699" spans="5:5" ht="15.75" customHeight="1" x14ac:dyDescent="0.2">
      <c r="E699" s="2"/>
    </row>
    <row r="700" spans="5:5" ht="15.75" customHeight="1" x14ac:dyDescent="0.2">
      <c r="E700" s="2"/>
    </row>
    <row r="701" spans="5:5" ht="15.75" customHeight="1" x14ac:dyDescent="0.2">
      <c r="E701" s="2"/>
    </row>
    <row r="702" spans="5:5" ht="15.75" customHeight="1" x14ac:dyDescent="0.2">
      <c r="E702" s="2"/>
    </row>
    <row r="703" spans="5:5" ht="15.75" customHeight="1" x14ac:dyDescent="0.2">
      <c r="E703" s="2"/>
    </row>
    <row r="704" spans="5:5" ht="15.75" customHeight="1" x14ac:dyDescent="0.2">
      <c r="E704" s="2"/>
    </row>
    <row r="705" spans="5:5" ht="15.75" customHeight="1" x14ac:dyDescent="0.2">
      <c r="E705" s="2"/>
    </row>
    <row r="706" spans="5:5" ht="15.75" customHeight="1" x14ac:dyDescent="0.2">
      <c r="E706" s="2"/>
    </row>
    <row r="707" spans="5:5" ht="15.75" customHeight="1" x14ac:dyDescent="0.2">
      <c r="E707" s="2"/>
    </row>
    <row r="708" spans="5:5" ht="15.75" customHeight="1" x14ac:dyDescent="0.2">
      <c r="E708" s="2"/>
    </row>
    <row r="709" spans="5:5" ht="15.75" customHeight="1" x14ac:dyDescent="0.2">
      <c r="E709" s="2"/>
    </row>
    <row r="710" spans="5:5" ht="15.75" customHeight="1" x14ac:dyDescent="0.2">
      <c r="E710" s="2"/>
    </row>
    <row r="711" spans="5:5" ht="15.75" customHeight="1" x14ac:dyDescent="0.2">
      <c r="E711" s="2"/>
    </row>
    <row r="712" spans="5:5" ht="15.75" customHeight="1" x14ac:dyDescent="0.2">
      <c r="E712" s="2"/>
    </row>
    <row r="713" spans="5:5" ht="15.75" customHeight="1" x14ac:dyDescent="0.2">
      <c r="E713" s="2"/>
    </row>
    <row r="714" spans="5:5" ht="15.75" customHeight="1" x14ac:dyDescent="0.2">
      <c r="E714" s="2"/>
    </row>
    <row r="715" spans="5:5" ht="15.75" customHeight="1" x14ac:dyDescent="0.2">
      <c r="E715" s="2"/>
    </row>
    <row r="716" spans="5:5" ht="15.75" customHeight="1" x14ac:dyDescent="0.2">
      <c r="E716" s="2"/>
    </row>
    <row r="717" spans="5:5" ht="15.75" customHeight="1" x14ac:dyDescent="0.2">
      <c r="E717" s="2"/>
    </row>
    <row r="718" spans="5:5" ht="15.75" customHeight="1" x14ac:dyDescent="0.2">
      <c r="E718" s="2"/>
    </row>
    <row r="719" spans="5:5" ht="15.75" customHeight="1" x14ac:dyDescent="0.2">
      <c r="E719" s="2"/>
    </row>
    <row r="720" spans="5:5" ht="15.75" customHeight="1" x14ac:dyDescent="0.2">
      <c r="E720" s="2"/>
    </row>
    <row r="721" spans="5:5" ht="15.75" customHeight="1" x14ac:dyDescent="0.2">
      <c r="E721" s="2"/>
    </row>
    <row r="722" spans="5:5" ht="15.75" customHeight="1" x14ac:dyDescent="0.2">
      <c r="E722" s="2"/>
    </row>
    <row r="723" spans="5:5" ht="15.75" customHeight="1" x14ac:dyDescent="0.2">
      <c r="E723" s="2"/>
    </row>
    <row r="724" spans="5:5" ht="15.75" customHeight="1" x14ac:dyDescent="0.2">
      <c r="E724" s="2"/>
    </row>
    <row r="725" spans="5:5" ht="15.75" customHeight="1" x14ac:dyDescent="0.2">
      <c r="E725" s="2"/>
    </row>
    <row r="726" spans="5:5" ht="15.75" customHeight="1" x14ac:dyDescent="0.2">
      <c r="E726" s="2"/>
    </row>
    <row r="727" spans="5:5" ht="15.75" customHeight="1" x14ac:dyDescent="0.2">
      <c r="E727" s="2"/>
    </row>
    <row r="728" spans="5:5" ht="15.75" customHeight="1" x14ac:dyDescent="0.2">
      <c r="E728" s="2"/>
    </row>
    <row r="729" spans="5:5" ht="15.75" customHeight="1" x14ac:dyDescent="0.2">
      <c r="E729" s="2"/>
    </row>
    <row r="730" spans="5:5" ht="15.75" customHeight="1" x14ac:dyDescent="0.2">
      <c r="E730" s="2"/>
    </row>
    <row r="731" spans="5:5" ht="15.75" customHeight="1" x14ac:dyDescent="0.2">
      <c r="E731" s="2"/>
    </row>
    <row r="732" spans="5:5" ht="15.75" customHeight="1" x14ac:dyDescent="0.2">
      <c r="E732" s="2"/>
    </row>
    <row r="733" spans="5:5" ht="15.75" customHeight="1" x14ac:dyDescent="0.2">
      <c r="E733" s="2"/>
    </row>
    <row r="734" spans="5:5" ht="15.75" customHeight="1" x14ac:dyDescent="0.2">
      <c r="E734" s="2"/>
    </row>
    <row r="735" spans="5:5" ht="15.75" customHeight="1" x14ac:dyDescent="0.2">
      <c r="E735" s="2"/>
    </row>
    <row r="736" spans="5:5" ht="15.75" customHeight="1" x14ac:dyDescent="0.2">
      <c r="E736" s="2"/>
    </row>
    <row r="737" spans="5:5" ht="15.75" customHeight="1" x14ac:dyDescent="0.2">
      <c r="E737" s="2"/>
    </row>
    <row r="738" spans="5:5" ht="15.75" customHeight="1" x14ac:dyDescent="0.2">
      <c r="E738" s="2"/>
    </row>
    <row r="739" spans="5:5" ht="15.75" customHeight="1" x14ac:dyDescent="0.2">
      <c r="E739" s="2"/>
    </row>
    <row r="740" spans="5:5" ht="15.75" customHeight="1" x14ac:dyDescent="0.2">
      <c r="E740" s="2"/>
    </row>
    <row r="741" spans="5:5" ht="15.75" customHeight="1" x14ac:dyDescent="0.2">
      <c r="E741" s="2"/>
    </row>
    <row r="742" spans="5:5" ht="15.75" customHeight="1" x14ac:dyDescent="0.2">
      <c r="E742" s="2"/>
    </row>
    <row r="743" spans="5:5" ht="15.75" customHeight="1" x14ac:dyDescent="0.2">
      <c r="E743" s="2"/>
    </row>
    <row r="744" spans="5:5" ht="15.75" customHeight="1" x14ac:dyDescent="0.2">
      <c r="E744" s="2"/>
    </row>
    <row r="745" spans="5:5" ht="15.75" customHeight="1" x14ac:dyDescent="0.2">
      <c r="E745" s="2"/>
    </row>
    <row r="746" spans="5:5" ht="15.75" customHeight="1" x14ac:dyDescent="0.2">
      <c r="E746" s="2"/>
    </row>
    <row r="747" spans="5:5" ht="15.75" customHeight="1" x14ac:dyDescent="0.2">
      <c r="E747" s="2"/>
    </row>
    <row r="748" spans="5:5" ht="15.75" customHeight="1" x14ac:dyDescent="0.2">
      <c r="E748" s="2"/>
    </row>
    <row r="749" spans="5:5" ht="15.75" customHeight="1" x14ac:dyDescent="0.2">
      <c r="E749" s="2"/>
    </row>
    <row r="750" spans="5:5" ht="15.75" customHeight="1" x14ac:dyDescent="0.2">
      <c r="E750" s="2"/>
    </row>
    <row r="751" spans="5:5" ht="15.75" customHeight="1" x14ac:dyDescent="0.2">
      <c r="E751" s="2"/>
    </row>
    <row r="752" spans="5:5" ht="15.75" customHeight="1" x14ac:dyDescent="0.2">
      <c r="E752" s="2"/>
    </row>
    <row r="753" spans="5:5" ht="15.75" customHeight="1" x14ac:dyDescent="0.2">
      <c r="E753" s="2"/>
    </row>
    <row r="754" spans="5:5" ht="15.75" customHeight="1" x14ac:dyDescent="0.2">
      <c r="E754" s="2"/>
    </row>
    <row r="755" spans="5:5" ht="15.75" customHeight="1" x14ac:dyDescent="0.2">
      <c r="E755" s="2"/>
    </row>
    <row r="756" spans="5:5" ht="15.75" customHeight="1" x14ac:dyDescent="0.2">
      <c r="E756" s="2"/>
    </row>
    <row r="757" spans="5:5" ht="15.75" customHeight="1" x14ac:dyDescent="0.2">
      <c r="E757" s="2"/>
    </row>
    <row r="758" spans="5:5" ht="15.75" customHeight="1" x14ac:dyDescent="0.2">
      <c r="E758" s="2"/>
    </row>
    <row r="759" spans="5:5" ht="15.75" customHeight="1" x14ac:dyDescent="0.2">
      <c r="E759" s="2"/>
    </row>
    <row r="760" spans="5:5" ht="15.75" customHeight="1" x14ac:dyDescent="0.2">
      <c r="E760" s="2"/>
    </row>
    <row r="761" spans="5:5" ht="15.75" customHeight="1" x14ac:dyDescent="0.2">
      <c r="E761" s="2"/>
    </row>
    <row r="762" spans="5:5" ht="15.75" customHeight="1" x14ac:dyDescent="0.2">
      <c r="E762" s="2"/>
    </row>
    <row r="763" spans="5:5" ht="15.75" customHeight="1" x14ac:dyDescent="0.2">
      <c r="E763" s="2"/>
    </row>
    <row r="764" spans="5:5" ht="15.75" customHeight="1" x14ac:dyDescent="0.2">
      <c r="E764" s="2"/>
    </row>
    <row r="765" spans="5:5" ht="15.75" customHeight="1" x14ac:dyDescent="0.2">
      <c r="E765" s="2"/>
    </row>
    <row r="766" spans="5:5" ht="15.75" customHeight="1" x14ac:dyDescent="0.2">
      <c r="E766" s="2"/>
    </row>
    <row r="767" spans="5:5" ht="15.75" customHeight="1" x14ac:dyDescent="0.2">
      <c r="E767" s="2"/>
    </row>
    <row r="768" spans="5:5" ht="15.75" customHeight="1" x14ac:dyDescent="0.2">
      <c r="E768" s="2"/>
    </row>
    <row r="769" spans="5:5" ht="15.75" customHeight="1" x14ac:dyDescent="0.2">
      <c r="E769" s="2"/>
    </row>
    <row r="770" spans="5:5" ht="15.75" customHeight="1" x14ac:dyDescent="0.2">
      <c r="E770" s="2"/>
    </row>
    <row r="771" spans="5:5" ht="15.75" customHeight="1" x14ac:dyDescent="0.2">
      <c r="E771" s="2"/>
    </row>
    <row r="772" spans="5:5" ht="15.75" customHeight="1" x14ac:dyDescent="0.2">
      <c r="E772" s="2"/>
    </row>
    <row r="773" spans="5:5" ht="15.75" customHeight="1" x14ac:dyDescent="0.2">
      <c r="E773" s="2"/>
    </row>
    <row r="774" spans="5:5" ht="15.75" customHeight="1" x14ac:dyDescent="0.2">
      <c r="E774" s="2"/>
    </row>
    <row r="775" spans="5:5" ht="15.75" customHeight="1" x14ac:dyDescent="0.2">
      <c r="E775" s="2"/>
    </row>
    <row r="776" spans="5:5" ht="15.75" customHeight="1" x14ac:dyDescent="0.2">
      <c r="E776" s="2"/>
    </row>
    <row r="777" spans="5:5" ht="15.75" customHeight="1" x14ac:dyDescent="0.2">
      <c r="E777" s="2"/>
    </row>
    <row r="778" spans="5:5" ht="15.75" customHeight="1" x14ac:dyDescent="0.2">
      <c r="E778" s="2"/>
    </row>
    <row r="779" spans="5:5" ht="15.75" customHeight="1" x14ac:dyDescent="0.2">
      <c r="E779" s="2"/>
    </row>
    <row r="780" spans="5:5" ht="15.75" customHeight="1" x14ac:dyDescent="0.2">
      <c r="E780" s="2"/>
    </row>
    <row r="781" spans="5:5" ht="15.75" customHeight="1" x14ac:dyDescent="0.2">
      <c r="E781" s="2"/>
    </row>
    <row r="782" spans="5:5" ht="15.75" customHeight="1" x14ac:dyDescent="0.2">
      <c r="E782" s="2"/>
    </row>
    <row r="783" spans="5:5" ht="15.75" customHeight="1" x14ac:dyDescent="0.2">
      <c r="E783" s="2"/>
    </row>
    <row r="784" spans="5:5" ht="15.75" customHeight="1" x14ac:dyDescent="0.2">
      <c r="E784" s="2"/>
    </row>
    <row r="785" spans="5:5" ht="15.75" customHeight="1" x14ac:dyDescent="0.2">
      <c r="E785" s="2"/>
    </row>
    <row r="786" spans="5:5" ht="15.75" customHeight="1" x14ac:dyDescent="0.2">
      <c r="E786" s="2"/>
    </row>
    <row r="787" spans="5:5" ht="15.75" customHeight="1" x14ac:dyDescent="0.2">
      <c r="E787" s="2"/>
    </row>
    <row r="788" spans="5:5" ht="15.75" customHeight="1" x14ac:dyDescent="0.2">
      <c r="E788" s="2"/>
    </row>
    <row r="789" spans="5:5" ht="15.75" customHeight="1" x14ac:dyDescent="0.2">
      <c r="E789" s="2"/>
    </row>
    <row r="790" spans="5:5" ht="15.75" customHeight="1" x14ac:dyDescent="0.2">
      <c r="E790" s="2"/>
    </row>
    <row r="791" spans="5:5" ht="15.75" customHeight="1" x14ac:dyDescent="0.2">
      <c r="E791" s="2"/>
    </row>
    <row r="792" spans="5:5" ht="15.75" customHeight="1" x14ac:dyDescent="0.2">
      <c r="E792" s="2"/>
    </row>
    <row r="793" spans="5:5" ht="15.75" customHeight="1" x14ac:dyDescent="0.2">
      <c r="E793" s="2"/>
    </row>
    <row r="794" spans="5:5" ht="15.75" customHeight="1" x14ac:dyDescent="0.2">
      <c r="E794" s="2"/>
    </row>
    <row r="795" spans="5:5" ht="15.75" customHeight="1" x14ac:dyDescent="0.2">
      <c r="E795" s="2"/>
    </row>
    <row r="796" spans="5:5" ht="15.75" customHeight="1" x14ac:dyDescent="0.2">
      <c r="E796" s="2"/>
    </row>
    <row r="797" spans="5:5" ht="15.75" customHeight="1" x14ac:dyDescent="0.2">
      <c r="E797" s="2"/>
    </row>
    <row r="798" spans="5:5" ht="15.75" customHeight="1" x14ac:dyDescent="0.2">
      <c r="E798" s="2"/>
    </row>
    <row r="799" spans="5:5" ht="15.75" customHeight="1" x14ac:dyDescent="0.2">
      <c r="E799" s="2"/>
    </row>
    <row r="800" spans="5:5" ht="15.75" customHeight="1" x14ac:dyDescent="0.2">
      <c r="E800" s="2"/>
    </row>
    <row r="801" spans="5:5" ht="15.75" customHeight="1" x14ac:dyDescent="0.2">
      <c r="E801" s="2"/>
    </row>
    <row r="802" spans="5:5" ht="15.75" customHeight="1" x14ac:dyDescent="0.2">
      <c r="E802" s="2"/>
    </row>
    <row r="803" spans="5:5" ht="15.75" customHeight="1" x14ac:dyDescent="0.2">
      <c r="E803" s="2"/>
    </row>
    <row r="804" spans="5:5" ht="15.75" customHeight="1" x14ac:dyDescent="0.2">
      <c r="E804" s="2"/>
    </row>
    <row r="805" spans="5:5" ht="15.75" customHeight="1" x14ac:dyDescent="0.2">
      <c r="E805" s="2"/>
    </row>
    <row r="806" spans="5:5" ht="15.75" customHeight="1" x14ac:dyDescent="0.2">
      <c r="E806" s="2"/>
    </row>
    <row r="807" spans="5:5" ht="15.75" customHeight="1" x14ac:dyDescent="0.2">
      <c r="E807" s="2"/>
    </row>
    <row r="808" spans="5:5" ht="15.75" customHeight="1" x14ac:dyDescent="0.2">
      <c r="E808" s="2"/>
    </row>
    <row r="809" spans="5:5" ht="15.75" customHeight="1" x14ac:dyDescent="0.2">
      <c r="E809" s="2"/>
    </row>
    <row r="810" spans="5:5" ht="15.75" customHeight="1" x14ac:dyDescent="0.2">
      <c r="E810" s="2"/>
    </row>
    <row r="811" spans="5:5" ht="15.75" customHeight="1" x14ac:dyDescent="0.2">
      <c r="E811" s="2"/>
    </row>
    <row r="812" spans="5:5" ht="15.75" customHeight="1" x14ac:dyDescent="0.2">
      <c r="E812" s="2"/>
    </row>
    <row r="813" spans="5:5" ht="15.75" customHeight="1" x14ac:dyDescent="0.2">
      <c r="E813" s="2"/>
    </row>
    <row r="814" spans="5:5" ht="15.75" customHeight="1" x14ac:dyDescent="0.2">
      <c r="E814" s="2"/>
    </row>
    <row r="815" spans="5:5" ht="15.75" customHeight="1" x14ac:dyDescent="0.2">
      <c r="E815" s="2"/>
    </row>
    <row r="816" spans="5:5" ht="15.75" customHeight="1" x14ac:dyDescent="0.2">
      <c r="E816" s="2"/>
    </row>
    <row r="817" spans="5:5" ht="15.75" customHeight="1" x14ac:dyDescent="0.2">
      <c r="E817" s="2"/>
    </row>
    <row r="818" spans="5:5" ht="15.75" customHeight="1" x14ac:dyDescent="0.2">
      <c r="E818" s="2"/>
    </row>
    <row r="819" spans="5:5" ht="15.75" customHeight="1" x14ac:dyDescent="0.2">
      <c r="E819" s="2"/>
    </row>
    <row r="820" spans="5:5" ht="15.75" customHeight="1" x14ac:dyDescent="0.2">
      <c r="E820" s="2"/>
    </row>
    <row r="821" spans="5:5" ht="15.75" customHeight="1" x14ac:dyDescent="0.2">
      <c r="E821" s="2"/>
    </row>
    <row r="822" spans="5:5" ht="15.75" customHeight="1" x14ac:dyDescent="0.2">
      <c r="E822" s="2"/>
    </row>
    <row r="823" spans="5:5" ht="15.75" customHeight="1" x14ac:dyDescent="0.2">
      <c r="E823" s="2"/>
    </row>
    <row r="824" spans="5:5" ht="15.75" customHeight="1" x14ac:dyDescent="0.2">
      <c r="E824" s="2"/>
    </row>
    <row r="825" spans="5:5" ht="15.75" customHeight="1" x14ac:dyDescent="0.2">
      <c r="E825" s="2"/>
    </row>
    <row r="826" spans="5:5" ht="15.75" customHeight="1" x14ac:dyDescent="0.2">
      <c r="E826" s="2"/>
    </row>
    <row r="827" spans="5:5" ht="15.75" customHeight="1" x14ac:dyDescent="0.2">
      <c r="E827" s="2"/>
    </row>
    <row r="828" spans="5:5" ht="15.75" customHeight="1" x14ac:dyDescent="0.2">
      <c r="E828" s="2"/>
    </row>
    <row r="829" spans="5:5" ht="15.75" customHeight="1" x14ac:dyDescent="0.2">
      <c r="E829" s="2"/>
    </row>
    <row r="830" spans="5:5" ht="15.75" customHeight="1" x14ac:dyDescent="0.2">
      <c r="E830" s="2"/>
    </row>
    <row r="831" spans="5:5" ht="15.75" customHeight="1" x14ac:dyDescent="0.2">
      <c r="E831" s="2"/>
    </row>
    <row r="832" spans="5:5" ht="15.75" customHeight="1" x14ac:dyDescent="0.2">
      <c r="E832" s="2"/>
    </row>
    <row r="833" spans="5:5" ht="15.75" customHeight="1" x14ac:dyDescent="0.2">
      <c r="E833" s="2"/>
    </row>
    <row r="834" spans="5:5" ht="15.75" customHeight="1" x14ac:dyDescent="0.2">
      <c r="E834" s="2"/>
    </row>
    <row r="835" spans="5:5" ht="15.75" customHeight="1" x14ac:dyDescent="0.2">
      <c r="E835" s="2"/>
    </row>
    <row r="836" spans="5:5" ht="15.75" customHeight="1" x14ac:dyDescent="0.2">
      <c r="E836" s="2"/>
    </row>
    <row r="837" spans="5:5" ht="15.75" customHeight="1" x14ac:dyDescent="0.2">
      <c r="E837" s="2"/>
    </row>
    <row r="838" spans="5:5" ht="15.75" customHeight="1" x14ac:dyDescent="0.2">
      <c r="E838" s="2"/>
    </row>
    <row r="839" spans="5:5" ht="15.75" customHeight="1" x14ac:dyDescent="0.2">
      <c r="E839" s="2"/>
    </row>
    <row r="840" spans="5:5" ht="15.75" customHeight="1" x14ac:dyDescent="0.2">
      <c r="E840" s="2"/>
    </row>
    <row r="841" spans="5:5" ht="15.75" customHeight="1" x14ac:dyDescent="0.2">
      <c r="E841" s="2"/>
    </row>
    <row r="842" spans="5:5" ht="15.75" customHeight="1" x14ac:dyDescent="0.2">
      <c r="E842" s="2"/>
    </row>
    <row r="843" spans="5:5" ht="15.75" customHeight="1" x14ac:dyDescent="0.2">
      <c r="E843" s="2"/>
    </row>
    <row r="844" spans="5:5" ht="15.75" customHeight="1" x14ac:dyDescent="0.2">
      <c r="E844" s="2"/>
    </row>
    <row r="845" spans="5:5" ht="15.75" customHeight="1" x14ac:dyDescent="0.2">
      <c r="E845" s="2"/>
    </row>
    <row r="846" spans="5:5" ht="15.75" customHeight="1" x14ac:dyDescent="0.2">
      <c r="E846" s="2"/>
    </row>
    <row r="847" spans="5:5" ht="15.75" customHeight="1" x14ac:dyDescent="0.2">
      <c r="E847" s="2"/>
    </row>
    <row r="848" spans="5:5" ht="15.75" customHeight="1" x14ac:dyDescent="0.2">
      <c r="E848" s="2"/>
    </row>
    <row r="849" spans="5:5" ht="15.75" customHeight="1" x14ac:dyDescent="0.2">
      <c r="E849" s="2"/>
    </row>
    <row r="850" spans="5:5" ht="15.75" customHeight="1" x14ac:dyDescent="0.2">
      <c r="E850" s="2"/>
    </row>
    <row r="851" spans="5:5" ht="15.75" customHeight="1" x14ac:dyDescent="0.2">
      <c r="E851" s="2"/>
    </row>
    <row r="852" spans="5:5" ht="15.75" customHeight="1" x14ac:dyDescent="0.2">
      <c r="E852" s="2"/>
    </row>
    <row r="853" spans="5:5" ht="15.75" customHeight="1" x14ac:dyDescent="0.2">
      <c r="E853" s="2"/>
    </row>
    <row r="854" spans="5:5" ht="15.75" customHeight="1" x14ac:dyDescent="0.2">
      <c r="E854" s="2"/>
    </row>
    <row r="855" spans="5:5" ht="15.75" customHeight="1" x14ac:dyDescent="0.2">
      <c r="E855" s="2"/>
    </row>
    <row r="856" spans="5:5" ht="15.75" customHeight="1" x14ac:dyDescent="0.2">
      <c r="E856" s="2"/>
    </row>
    <row r="857" spans="5:5" ht="15.75" customHeight="1" x14ac:dyDescent="0.2">
      <c r="E857" s="2"/>
    </row>
    <row r="858" spans="5:5" ht="15.75" customHeight="1" x14ac:dyDescent="0.2">
      <c r="E858" s="2"/>
    </row>
    <row r="859" spans="5:5" ht="15.75" customHeight="1" x14ac:dyDescent="0.2">
      <c r="E859" s="2"/>
    </row>
    <row r="860" spans="5:5" ht="15.75" customHeight="1" x14ac:dyDescent="0.2">
      <c r="E860" s="2"/>
    </row>
    <row r="861" spans="5:5" ht="15.75" customHeight="1" x14ac:dyDescent="0.2">
      <c r="E861" s="2"/>
    </row>
    <row r="862" spans="5:5" ht="15.75" customHeight="1" x14ac:dyDescent="0.2">
      <c r="E862" s="2"/>
    </row>
    <row r="863" spans="5:5" ht="15.75" customHeight="1" x14ac:dyDescent="0.2">
      <c r="E863" s="2"/>
    </row>
    <row r="864" spans="5:5" ht="15.75" customHeight="1" x14ac:dyDescent="0.2">
      <c r="E864" s="2"/>
    </row>
    <row r="865" spans="5:5" ht="15.75" customHeight="1" x14ac:dyDescent="0.2">
      <c r="E865" s="2"/>
    </row>
    <row r="866" spans="5:5" ht="15.75" customHeight="1" x14ac:dyDescent="0.2">
      <c r="E866" s="2"/>
    </row>
    <row r="867" spans="5:5" ht="15.75" customHeight="1" x14ac:dyDescent="0.2">
      <c r="E867" s="2"/>
    </row>
    <row r="868" spans="5:5" ht="15.75" customHeight="1" x14ac:dyDescent="0.2">
      <c r="E868" s="2"/>
    </row>
    <row r="869" spans="5:5" ht="15.75" customHeight="1" x14ac:dyDescent="0.2">
      <c r="E869" s="2"/>
    </row>
    <row r="870" spans="5:5" ht="15.75" customHeight="1" x14ac:dyDescent="0.2">
      <c r="E870" s="2"/>
    </row>
    <row r="871" spans="5:5" ht="15.75" customHeight="1" x14ac:dyDescent="0.2">
      <c r="E871" s="2"/>
    </row>
    <row r="872" spans="5:5" ht="15.75" customHeight="1" x14ac:dyDescent="0.2">
      <c r="E872" s="2"/>
    </row>
    <row r="873" spans="5:5" ht="15.75" customHeight="1" x14ac:dyDescent="0.2">
      <c r="E873" s="2"/>
    </row>
    <row r="874" spans="5:5" ht="15.75" customHeight="1" x14ac:dyDescent="0.2">
      <c r="E874" s="2"/>
    </row>
    <row r="875" spans="5:5" ht="15.75" customHeight="1" x14ac:dyDescent="0.2">
      <c r="E875" s="2"/>
    </row>
    <row r="876" spans="5:5" ht="15.75" customHeight="1" x14ac:dyDescent="0.2">
      <c r="E876" s="2"/>
    </row>
    <row r="877" spans="5:5" ht="15.75" customHeight="1" x14ac:dyDescent="0.2">
      <c r="E877" s="2"/>
    </row>
    <row r="878" spans="5:5" ht="15.75" customHeight="1" x14ac:dyDescent="0.2">
      <c r="E878" s="2"/>
    </row>
    <row r="879" spans="5:5" ht="15.75" customHeight="1" x14ac:dyDescent="0.2">
      <c r="E879" s="2"/>
    </row>
    <row r="880" spans="5:5" ht="15.75" customHeight="1" x14ac:dyDescent="0.2">
      <c r="E880" s="2"/>
    </row>
    <row r="881" spans="5:5" ht="15.75" customHeight="1" x14ac:dyDescent="0.2">
      <c r="E881" s="2"/>
    </row>
    <row r="882" spans="5:5" ht="15.75" customHeight="1" x14ac:dyDescent="0.2">
      <c r="E882" s="2"/>
    </row>
    <row r="883" spans="5:5" ht="15.75" customHeight="1" x14ac:dyDescent="0.2">
      <c r="E883" s="2"/>
    </row>
    <row r="884" spans="5:5" ht="15.75" customHeight="1" x14ac:dyDescent="0.2">
      <c r="E884" s="2"/>
    </row>
    <row r="885" spans="5:5" ht="15.75" customHeight="1" x14ac:dyDescent="0.2">
      <c r="E885" s="2"/>
    </row>
    <row r="886" spans="5:5" ht="15.75" customHeight="1" x14ac:dyDescent="0.2">
      <c r="E886" s="2"/>
    </row>
    <row r="887" spans="5:5" ht="15.75" customHeight="1" x14ac:dyDescent="0.2">
      <c r="E887" s="2"/>
    </row>
    <row r="888" spans="5:5" ht="15.75" customHeight="1" x14ac:dyDescent="0.2">
      <c r="E888" s="2"/>
    </row>
    <row r="889" spans="5:5" ht="15.75" customHeight="1" x14ac:dyDescent="0.2">
      <c r="E889" s="2"/>
    </row>
    <row r="890" spans="5:5" ht="15.75" customHeight="1" x14ac:dyDescent="0.2">
      <c r="E890" s="2"/>
    </row>
    <row r="891" spans="5:5" ht="15.75" customHeight="1" x14ac:dyDescent="0.2">
      <c r="E891" s="2"/>
    </row>
    <row r="892" spans="5:5" ht="15.75" customHeight="1" x14ac:dyDescent="0.2">
      <c r="E892" s="2"/>
    </row>
    <row r="893" spans="5:5" ht="15.75" customHeight="1" x14ac:dyDescent="0.2">
      <c r="E893" s="2"/>
    </row>
    <row r="894" spans="5:5" ht="15.75" customHeight="1" x14ac:dyDescent="0.2">
      <c r="E894" s="2"/>
    </row>
    <row r="895" spans="5:5" ht="15.75" customHeight="1" x14ac:dyDescent="0.2">
      <c r="E895" s="2"/>
    </row>
    <row r="896" spans="5:5" ht="15.75" customHeight="1" x14ac:dyDescent="0.2">
      <c r="E896" s="2"/>
    </row>
    <row r="897" spans="5:5" ht="15.75" customHeight="1" x14ac:dyDescent="0.2">
      <c r="E897" s="2"/>
    </row>
    <row r="898" spans="5:5" ht="15.75" customHeight="1" x14ac:dyDescent="0.2">
      <c r="E898" s="2"/>
    </row>
    <row r="899" spans="5:5" ht="15.75" customHeight="1" x14ac:dyDescent="0.2">
      <c r="E899" s="2"/>
    </row>
    <row r="900" spans="5:5" ht="15.75" customHeight="1" x14ac:dyDescent="0.2">
      <c r="E900" s="2"/>
    </row>
    <row r="901" spans="5:5" ht="15.75" customHeight="1" x14ac:dyDescent="0.2">
      <c r="E901" s="2"/>
    </row>
    <row r="902" spans="5:5" ht="15.75" customHeight="1" x14ac:dyDescent="0.2">
      <c r="E902" s="2"/>
    </row>
    <row r="903" spans="5:5" ht="15.75" customHeight="1" x14ac:dyDescent="0.2">
      <c r="E903" s="2"/>
    </row>
    <row r="904" spans="5:5" ht="15.75" customHeight="1" x14ac:dyDescent="0.2">
      <c r="E904" s="2"/>
    </row>
    <row r="905" spans="5:5" ht="15.75" customHeight="1" x14ac:dyDescent="0.2">
      <c r="E905" s="2"/>
    </row>
    <row r="906" spans="5:5" ht="15.75" customHeight="1" x14ac:dyDescent="0.2">
      <c r="E906" s="2"/>
    </row>
    <row r="907" spans="5:5" ht="15.75" customHeight="1" x14ac:dyDescent="0.2">
      <c r="E907" s="2"/>
    </row>
    <row r="908" spans="5:5" ht="15.75" customHeight="1" x14ac:dyDescent="0.2">
      <c r="E908" s="2"/>
    </row>
    <row r="909" spans="5:5" ht="15.75" customHeight="1" x14ac:dyDescent="0.2">
      <c r="E909" s="2"/>
    </row>
    <row r="910" spans="5:5" ht="15.75" customHeight="1" x14ac:dyDescent="0.2">
      <c r="E910" s="2"/>
    </row>
    <row r="911" spans="5:5" ht="15.75" customHeight="1" x14ac:dyDescent="0.2">
      <c r="E911" s="2"/>
    </row>
    <row r="912" spans="5:5" ht="15.75" customHeight="1" x14ac:dyDescent="0.2">
      <c r="E912" s="2"/>
    </row>
    <row r="913" spans="5:5" ht="15.75" customHeight="1" x14ac:dyDescent="0.2">
      <c r="E913" s="2"/>
    </row>
    <row r="914" spans="5:5" ht="15.75" customHeight="1" x14ac:dyDescent="0.2">
      <c r="E914" s="2"/>
    </row>
    <row r="915" spans="5:5" ht="15.75" customHeight="1" x14ac:dyDescent="0.2">
      <c r="E915" s="2"/>
    </row>
    <row r="916" spans="5:5" ht="15.75" customHeight="1" x14ac:dyDescent="0.2">
      <c r="E916" s="2"/>
    </row>
    <row r="917" spans="5:5" ht="15.75" customHeight="1" x14ac:dyDescent="0.2">
      <c r="E917" s="2"/>
    </row>
    <row r="918" spans="5:5" ht="15.75" customHeight="1" x14ac:dyDescent="0.2">
      <c r="E918" s="2"/>
    </row>
    <row r="919" spans="5:5" ht="15.75" customHeight="1" x14ac:dyDescent="0.2">
      <c r="E919" s="2"/>
    </row>
    <row r="920" spans="5:5" ht="15.75" customHeight="1" x14ac:dyDescent="0.2">
      <c r="E920" s="2"/>
    </row>
    <row r="921" spans="5:5" ht="15.75" customHeight="1" x14ac:dyDescent="0.2">
      <c r="E921" s="2"/>
    </row>
    <row r="922" spans="5:5" ht="15.75" customHeight="1" x14ac:dyDescent="0.2">
      <c r="E922" s="2"/>
    </row>
    <row r="923" spans="5:5" ht="15.75" customHeight="1" x14ac:dyDescent="0.2">
      <c r="E923" s="2"/>
    </row>
    <row r="924" spans="5:5" ht="15.75" customHeight="1" x14ac:dyDescent="0.2">
      <c r="E924" s="2"/>
    </row>
    <row r="925" spans="5:5" ht="15.75" customHeight="1" x14ac:dyDescent="0.2">
      <c r="E925" s="2"/>
    </row>
    <row r="926" spans="5:5" ht="15.75" customHeight="1" x14ac:dyDescent="0.2">
      <c r="E926" s="2"/>
    </row>
    <row r="927" spans="5:5" ht="15.75" customHeight="1" x14ac:dyDescent="0.2">
      <c r="E927" s="2"/>
    </row>
    <row r="928" spans="5:5" ht="15.75" customHeight="1" x14ac:dyDescent="0.2">
      <c r="E928" s="2"/>
    </row>
    <row r="929" spans="5:5" ht="15.75" customHeight="1" x14ac:dyDescent="0.2">
      <c r="E929" s="2"/>
    </row>
    <row r="930" spans="5:5" ht="15.75" customHeight="1" x14ac:dyDescent="0.2">
      <c r="E930" s="2"/>
    </row>
    <row r="931" spans="5:5" ht="15.75" customHeight="1" x14ac:dyDescent="0.2">
      <c r="E931" s="2"/>
    </row>
    <row r="932" spans="5:5" ht="15.75" customHeight="1" x14ac:dyDescent="0.2">
      <c r="E932" s="2"/>
    </row>
    <row r="933" spans="5:5" ht="15.75" customHeight="1" x14ac:dyDescent="0.2">
      <c r="E933" s="2"/>
    </row>
    <row r="934" spans="5:5" ht="15.75" customHeight="1" x14ac:dyDescent="0.2">
      <c r="E934" s="2"/>
    </row>
    <row r="935" spans="5:5" ht="15.75" customHeight="1" x14ac:dyDescent="0.2">
      <c r="E935" s="2"/>
    </row>
    <row r="936" spans="5:5" ht="15.75" customHeight="1" x14ac:dyDescent="0.2">
      <c r="E936" s="2"/>
    </row>
    <row r="937" spans="5:5" ht="15.75" customHeight="1" x14ac:dyDescent="0.2">
      <c r="E937" s="2"/>
    </row>
    <row r="938" spans="5:5" ht="15.75" customHeight="1" x14ac:dyDescent="0.2">
      <c r="E938" s="2"/>
    </row>
    <row r="939" spans="5:5" ht="15.75" customHeight="1" x14ac:dyDescent="0.2">
      <c r="E939" s="2"/>
    </row>
    <row r="940" spans="5:5" ht="15.75" customHeight="1" x14ac:dyDescent="0.2">
      <c r="E940" s="2"/>
    </row>
    <row r="941" spans="5:5" ht="15.75" customHeight="1" x14ac:dyDescent="0.2">
      <c r="E941" s="2"/>
    </row>
    <row r="942" spans="5:5" ht="15.75" customHeight="1" x14ac:dyDescent="0.2">
      <c r="E942" s="2"/>
    </row>
    <row r="943" spans="5:5" ht="15.75" customHeight="1" x14ac:dyDescent="0.2">
      <c r="E943" s="2"/>
    </row>
    <row r="944" spans="5:5" ht="15.75" customHeight="1" x14ac:dyDescent="0.2">
      <c r="E944" s="2"/>
    </row>
    <row r="945" spans="5:5" ht="15.75" customHeight="1" x14ac:dyDescent="0.2">
      <c r="E945" s="2"/>
    </row>
    <row r="946" spans="5:5" ht="15.75" customHeight="1" x14ac:dyDescent="0.2">
      <c r="E946" s="2"/>
    </row>
    <row r="947" spans="5:5" ht="15.75" customHeight="1" x14ac:dyDescent="0.2">
      <c r="E947" s="2"/>
    </row>
    <row r="948" spans="5:5" ht="15.75" customHeight="1" x14ac:dyDescent="0.2">
      <c r="E948" s="2"/>
    </row>
    <row r="949" spans="5:5" ht="15.75" customHeight="1" x14ac:dyDescent="0.2">
      <c r="E949" s="2"/>
    </row>
    <row r="950" spans="5:5" ht="15.75" customHeight="1" x14ac:dyDescent="0.2">
      <c r="E950" s="2"/>
    </row>
    <row r="951" spans="5:5" ht="15.75" customHeight="1" x14ac:dyDescent="0.2">
      <c r="E951" s="2"/>
    </row>
    <row r="952" spans="5:5" ht="15.75" customHeight="1" x14ac:dyDescent="0.2">
      <c r="E952" s="2"/>
    </row>
    <row r="953" spans="5:5" ht="15.75" customHeight="1" x14ac:dyDescent="0.2">
      <c r="E953" s="2"/>
    </row>
    <row r="954" spans="5:5" ht="15.75" customHeight="1" x14ac:dyDescent="0.2">
      <c r="E954" s="2"/>
    </row>
    <row r="955" spans="5:5" ht="15.75" customHeight="1" x14ac:dyDescent="0.2">
      <c r="E955" s="2"/>
    </row>
    <row r="956" spans="5:5" ht="15.75" customHeight="1" x14ac:dyDescent="0.2">
      <c r="E956" s="2"/>
    </row>
    <row r="957" spans="5:5" ht="15.75" customHeight="1" x14ac:dyDescent="0.2">
      <c r="E957" s="2"/>
    </row>
    <row r="958" spans="5:5" ht="15.75" customHeight="1" x14ac:dyDescent="0.2">
      <c r="E958" s="2"/>
    </row>
    <row r="959" spans="5:5" ht="15.75" customHeight="1" x14ac:dyDescent="0.2">
      <c r="E959" s="2"/>
    </row>
    <row r="960" spans="5:5" ht="15.75" customHeight="1" x14ac:dyDescent="0.2">
      <c r="E960" s="2"/>
    </row>
    <row r="961" spans="5:5" ht="15.75" customHeight="1" x14ac:dyDescent="0.2">
      <c r="E961" s="2"/>
    </row>
    <row r="962" spans="5:5" ht="15.75" customHeight="1" x14ac:dyDescent="0.2">
      <c r="E962" s="2"/>
    </row>
    <row r="963" spans="5:5" ht="15.75" customHeight="1" x14ac:dyDescent="0.2">
      <c r="E963" s="2"/>
    </row>
    <row r="964" spans="5:5" ht="15.75" customHeight="1" x14ac:dyDescent="0.2">
      <c r="E964" s="2"/>
    </row>
    <row r="965" spans="5:5" ht="15.75" customHeight="1" x14ac:dyDescent="0.2">
      <c r="E965" s="2"/>
    </row>
    <row r="966" spans="5:5" ht="15.75" customHeight="1" x14ac:dyDescent="0.2">
      <c r="E966" s="2"/>
    </row>
    <row r="967" spans="5:5" ht="15.75" customHeight="1" x14ac:dyDescent="0.2">
      <c r="E967" s="2"/>
    </row>
    <row r="968" spans="5:5" ht="15.75" customHeight="1" x14ac:dyDescent="0.2">
      <c r="E968" s="2"/>
    </row>
    <row r="969" spans="5:5" ht="15.75" customHeight="1" x14ac:dyDescent="0.2">
      <c r="E969" s="2"/>
    </row>
    <row r="970" spans="5:5" ht="15.75" customHeight="1" x14ac:dyDescent="0.2">
      <c r="E970" s="2"/>
    </row>
    <row r="971" spans="5:5" ht="15.75" customHeight="1" x14ac:dyDescent="0.2">
      <c r="E971" s="2"/>
    </row>
    <row r="972" spans="5:5" ht="15.75" customHeight="1" x14ac:dyDescent="0.2">
      <c r="E972" s="2"/>
    </row>
    <row r="973" spans="5:5" ht="15.75" customHeight="1" x14ac:dyDescent="0.2">
      <c r="E973" s="2"/>
    </row>
    <row r="974" spans="5:5" ht="15.75" customHeight="1" x14ac:dyDescent="0.2">
      <c r="E974" s="2"/>
    </row>
    <row r="975" spans="5:5" ht="15.75" customHeight="1" x14ac:dyDescent="0.2">
      <c r="E975" s="2"/>
    </row>
    <row r="976" spans="5:5" ht="15.75" customHeight="1" x14ac:dyDescent="0.2">
      <c r="E976" s="2"/>
    </row>
    <row r="977" spans="5:5" ht="15.75" customHeight="1" x14ac:dyDescent="0.2">
      <c r="E977" s="2"/>
    </row>
    <row r="978" spans="5:5" ht="15.75" customHeight="1" x14ac:dyDescent="0.2">
      <c r="E978" s="2"/>
    </row>
    <row r="979" spans="5:5" ht="15.75" customHeight="1" x14ac:dyDescent="0.2">
      <c r="E979" s="2"/>
    </row>
    <row r="980" spans="5:5" ht="15.75" customHeight="1" x14ac:dyDescent="0.2">
      <c r="E980" s="2"/>
    </row>
    <row r="981" spans="5:5" ht="15.75" customHeight="1" x14ac:dyDescent="0.2">
      <c r="E981" s="2"/>
    </row>
    <row r="982" spans="5:5" ht="15.75" customHeight="1" x14ac:dyDescent="0.2">
      <c r="E982" s="2"/>
    </row>
    <row r="983" spans="5:5" ht="15.75" customHeight="1" x14ac:dyDescent="0.2">
      <c r="E983" s="2"/>
    </row>
    <row r="984" spans="5:5" ht="15.75" customHeight="1" x14ac:dyDescent="0.2">
      <c r="E984" s="2"/>
    </row>
    <row r="985" spans="5:5" ht="15.75" customHeight="1" x14ac:dyDescent="0.2">
      <c r="E985" s="2"/>
    </row>
    <row r="986" spans="5:5" ht="15.75" customHeight="1" x14ac:dyDescent="0.2">
      <c r="E986" s="2"/>
    </row>
    <row r="987" spans="5:5" ht="15.75" customHeight="1" x14ac:dyDescent="0.2">
      <c r="E987" s="2"/>
    </row>
    <row r="988" spans="5:5" ht="15.75" customHeight="1" x14ac:dyDescent="0.2">
      <c r="E988" s="2"/>
    </row>
    <row r="989" spans="5:5" ht="15.75" customHeight="1" x14ac:dyDescent="0.2">
      <c r="E989" s="2"/>
    </row>
    <row r="990" spans="5:5" ht="15.75" customHeight="1" x14ac:dyDescent="0.2">
      <c r="E990" s="2"/>
    </row>
    <row r="991" spans="5:5" ht="15.75" customHeight="1" x14ac:dyDescent="0.2">
      <c r="E991" s="2"/>
    </row>
    <row r="992" spans="5:5" ht="15.75" customHeight="1" x14ac:dyDescent="0.2">
      <c r="E992" s="2"/>
    </row>
    <row r="993" spans="5:5" ht="15.75" customHeight="1" x14ac:dyDescent="0.2">
      <c r="E993" s="2"/>
    </row>
    <row r="994" spans="5:5" ht="15.75" customHeight="1" x14ac:dyDescent="0.2">
      <c r="E994" s="2"/>
    </row>
    <row r="995" spans="5:5" ht="15.75" customHeight="1" x14ac:dyDescent="0.2">
      <c r="E995" s="2"/>
    </row>
    <row r="996" spans="5:5" ht="15.75" customHeight="1" x14ac:dyDescent="0.2">
      <c r="E996" s="2"/>
    </row>
    <row r="997" spans="5:5" ht="15.75" customHeight="1" x14ac:dyDescent="0.2">
      <c r="E997" s="2"/>
    </row>
    <row r="998" spans="5:5" ht="15.75" customHeight="1" x14ac:dyDescent="0.2">
      <c r="E998" s="2"/>
    </row>
    <row r="999" spans="5:5" ht="15.75" customHeight="1" x14ac:dyDescent="0.2">
      <c r="E999" s="2"/>
    </row>
    <row r="1000" spans="5:5" ht="15.75" customHeight="1" x14ac:dyDescent="0.2">
      <c r="E1000" s="2"/>
    </row>
    <row r="1001" spans="5:5" ht="15.75" customHeight="1" x14ac:dyDescent="0.2">
      <c r="E1001" s="2"/>
    </row>
    <row r="1002" spans="5:5" ht="15.75" customHeight="1" x14ac:dyDescent="0.2">
      <c r="E1002" s="2"/>
    </row>
    <row r="1003" spans="5:5" ht="15.75" customHeight="1" x14ac:dyDescent="0.2">
      <c r="E1003" s="2"/>
    </row>
    <row r="1004" spans="5:5" ht="15.75" customHeight="1" x14ac:dyDescent="0.2">
      <c r="E1004" s="2"/>
    </row>
    <row r="1005" spans="5:5" ht="15.75" customHeight="1" x14ac:dyDescent="0.2">
      <c r="E1005" s="2"/>
    </row>
  </sheetData>
  <mergeCells count="2">
    <mergeCell ref="A1:J1"/>
    <mergeCell ref="A3:J3"/>
  </mergeCells>
  <pageMargins left="0.75" right="0.75" top="0.75" bottom="0.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Budsjett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Anders Mastrup</cp:lastModifiedBy>
  <dcterms:created xsi:type="dcterms:W3CDTF">2025-04-07T15:52:36Z</dcterms:created>
  <dcterms:modified xsi:type="dcterms:W3CDTF">2025-04-07T15:52:36Z</dcterms:modified>
</cp:coreProperties>
</file>