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84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tulevag\Desktop\"/>
    </mc:Choice>
  </mc:AlternateContent>
  <bookViews>
    <workbookView xWindow="0" yWindow="0" windowWidth="21570" windowHeight="11520"/>
  </bookViews>
  <sheets>
    <sheet name="Budsjett 2017_2018" sheetId="1" r:id="rId1"/>
  </sheets>
  <calcPr calcId="171027"/>
</workbook>
</file>

<file path=xl/calcChain.xml><?xml version="1.0" encoding="utf-8"?>
<calcChain xmlns="http://schemas.openxmlformats.org/spreadsheetml/2006/main">
  <c r="E63" i="1" l="1"/>
  <c r="E30" i="1"/>
  <c r="E26" i="1"/>
  <c r="E19" i="1"/>
  <c r="E11" i="1"/>
  <c r="F63" i="1"/>
  <c r="F30" i="1"/>
  <c r="F26" i="1"/>
  <c r="F65" i="1" s="1"/>
  <c r="F19" i="1"/>
  <c r="F11" i="1"/>
  <c r="F21" i="1" s="1"/>
  <c r="C63" i="1"/>
  <c r="C30" i="1"/>
  <c r="C26" i="1"/>
  <c r="C19" i="1"/>
  <c r="C11" i="1"/>
  <c r="C21" i="1" l="1"/>
  <c r="E65" i="1"/>
  <c r="F67" i="1"/>
  <c r="F77" i="1" s="1"/>
  <c r="C65" i="1"/>
  <c r="E21" i="1"/>
  <c r="AB39" i="1"/>
  <c r="C67" i="1" l="1"/>
  <c r="C77" i="1" s="1"/>
  <c r="E67" i="1"/>
  <c r="E77" i="1" s="1"/>
  <c r="AA54" i="1" l="1"/>
  <c r="Z54" i="1"/>
  <c r="Y54" i="1"/>
  <c r="X54" i="1"/>
  <c r="W54" i="1"/>
  <c r="V54" i="1"/>
  <c r="U54" i="1"/>
  <c r="T54" i="1"/>
  <c r="S54" i="1"/>
  <c r="R54" i="1"/>
  <c r="Q54" i="1"/>
  <c r="P54" i="1"/>
  <c r="AA30" i="1"/>
  <c r="Z30" i="1"/>
  <c r="Y30" i="1"/>
  <c r="X30" i="1"/>
  <c r="W30" i="1"/>
  <c r="V30" i="1"/>
  <c r="U30" i="1"/>
  <c r="T30" i="1"/>
  <c r="S30" i="1"/>
  <c r="R30" i="1"/>
  <c r="Q30" i="1"/>
  <c r="P30" i="1"/>
  <c r="AA26" i="1"/>
  <c r="Z26" i="1"/>
  <c r="Y26" i="1"/>
  <c r="X26" i="1"/>
  <c r="W26" i="1"/>
  <c r="W56" i="1" s="1"/>
  <c r="W58" i="1" s="1"/>
  <c r="V26" i="1"/>
  <c r="U26" i="1"/>
  <c r="T26" i="1"/>
  <c r="T56" i="1" s="1"/>
  <c r="S26" i="1"/>
  <c r="R26" i="1"/>
  <c r="Q26" i="1"/>
  <c r="P26" i="1"/>
  <c r="AA19" i="1"/>
  <c r="Z19" i="1"/>
  <c r="Y19" i="1"/>
  <c r="X19" i="1"/>
  <c r="W19" i="1"/>
  <c r="V19" i="1"/>
  <c r="U19" i="1"/>
  <c r="T19" i="1"/>
  <c r="S19" i="1"/>
  <c r="R19" i="1"/>
  <c r="Q19" i="1"/>
  <c r="P19" i="1"/>
  <c r="AA11" i="1"/>
  <c r="AA21" i="1" s="1"/>
  <c r="Z11" i="1"/>
  <c r="Z21" i="1" s="1"/>
  <c r="Y11" i="1"/>
  <c r="Y21" i="1" s="1"/>
  <c r="X11" i="1"/>
  <c r="X21" i="1" s="1"/>
  <c r="W11" i="1"/>
  <c r="W21" i="1" s="1"/>
  <c r="V11" i="1"/>
  <c r="U11" i="1"/>
  <c r="U21" i="1" s="1"/>
  <c r="T11" i="1"/>
  <c r="S11" i="1"/>
  <c r="S21" i="1" s="1"/>
  <c r="R11" i="1"/>
  <c r="R21" i="1" s="1"/>
  <c r="Q11" i="1"/>
  <c r="Q21" i="1" s="1"/>
  <c r="P11" i="1"/>
  <c r="P21" i="1" s="1"/>
  <c r="AA56" i="1"/>
  <c r="AA58" i="1" s="1"/>
  <c r="Z56" i="1"/>
  <c r="Z58" i="1" s="1"/>
  <c r="Y56" i="1"/>
  <c r="Y58" i="1" s="1"/>
  <c r="Q56" i="1"/>
  <c r="S56" i="1"/>
  <c r="S58" i="1" s="1"/>
  <c r="U56" i="1"/>
  <c r="U58" i="1" s="1"/>
  <c r="V56" i="1"/>
  <c r="Q58" i="1" l="1"/>
  <c r="T21" i="1"/>
  <c r="V21" i="1"/>
  <c r="V58" i="1" s="1"/>
  <c r="R56" i="1"/>
  <c r="R58" i="1" s="1"/>
  <c r="X56" i="1"/>
  <c r="X58" i="1" s="1"/>
  <c r="P56" i="1"/>
  <c r="P58" i="1" s="1"/>
  <c r="T58" i="1"/>
  <c r="AB58" i="1" l="1"/>
  <c r="L19" i="1"/>
  <c r="K19" i="1"/>
  <c r="I19" i="1"/>
  <c r="H19" i="1"/>
  <c r="L11" i="1"/>
  <c r="H11" i="1"/>
  <c r="H75" i="1"/>
  <c r="H63" i="1"/>
  <c r="H30" i="1"/>
  <c r="H26" i="1"/>
  <c r="H65" i="1" l="1"/>
  <c r="I75" i="1"/>
  <c r="I63" i="1"/>
  <c r="I30" i="1"/>
  <c r="I26" i="1"/>
  <c r="K75" i="1"/>
  <c r="K30" i="1"/>
  <c r="K63" i="1"/>
  <c r="K26" i="1"/>
  <c r="K65" i="1" l="1"/>
  <c r="I65" i="1"/>
  <c r="L63" i="1"/>
  <c r="L30" i="1"/>
  <c r="L26" i="1"/>
  <c r="M76" i="1"/>
  <c r="M31" i="1"/>
  <c r="M64" i="1"/>
  <c r="M27" i="1"/>
  <c r="M20" i="1"/>
  <c r="M13" i="1"/>
  <c r="M66" i="1" l="1"/>
  <c r="M22" i="1"/>
  <c r="L65" i="1"/>
  <c r="M68" i="1" l="1"/>
  <c r="M78" i="1" s="1"/>
  <c r="H21" i="1"/>
  <c r="H67" i="1" s="1"/>
  <c r="H77" i="1" s="1"/>
  <c r="L21" i="1"/>
  <c r="L67" i="1" s="1"/>
  <c r="L77" i="1" s="1"/>
  <c r="K77" i="1"/>
  <c r="I77" i="1"/>
  <c r="I11" i="1"/>
  <c r="I21" i="1"/>
  <c r="I67" i="1"/>
  <c r="K11" i="1"/>
  <c r="K21" i="1"/>
  <c r="K67" i="1"/>
</calcChain>
</file>

<file path=xl/sharedStrings.xml><?xml version="1.0" encoding="utf-8"?>
<sst xmlns="http://schemas.openxmlformats.org/spreadsheetml/2006/main" count="132" uniqueCount="99">
  <si>
    <t>Budsjett</t>
  </si>
  <si>
    <t>Lommedalens IL, Håndball</t>
  </si>
  <si>
    <t xml:space="preserve"> </t>
  </si>
  <si>
    <t>Offentlige tilskudd/refusjoner</t>
  </si>
  <si>
    <t>Act 2013</t>
  </si>
  <si>
    <t>Salgsinntekter</t>
  </si>
  <si>
    <t>Annen driftsinntekt</t>
  </si>
  <si>
    <t>Treningsavgift</t>
  </si>
  <si>
    <t>Innkjøp varer arrangement</t>
  </si>
  <si>
    <t>Varekostnad</t>
  </si>
  <si>
    <t>Lønnskostnad</t>
  </si>
  <si>
    <t>Andre sosiale utgifter</t>
  </si>
  <si>
    <t>Lønn trenere</t>
  </si>
  <si>
    <t>Halleie</t>
  </si>
  <si>
    <t>Dommerutgifter</t>
  </si>
  <si>
    <t>Påmelding serie</t>
  </si>
  <si>
    <t>Cupdeltagelse</t>
  </si>
  <si>
    <t>Driftsmaterialer</t>
  </si>
  <si>
    <t>Drakter</t>
  </si>
  <si>
    <t>Dommerkurs</t>
  </si>
  <si>
    <t>Gebyr omberammelse kamper</t>
  </si>
  <si>
    <t>Gebyr kvotedommer</t>
  </si>
  <si>
    <t>Finansinntekter</t>
  </si>
  <si>
    <t>Renteinntekter</t>
  </si>
  <si>
    <t>Finanskostnader</t>
  </si>
  <si>
    <t>Andre driftskostnader</t>
  </si>
  <si>
    <t>Støtte til lag (transport til cup'er, arrangementer etc)</t>
  </si>
  <si>
    <t>DRIFTSINNTEKTER</t>
  </si>
  <si>
    <t>TOTALE DRIFTSINNTEKTER</t>
  </si>
  <si>
    <t>DRIFTSKOSTNADER</t>
  </si>
  <si>
    <t>TOTALE DRIFTSKOSTNADER</t>
  </si>
  <si>
    <t>DRIFTSRESULTAT</t>
  </si>
  <si>
    <t>ÅRSOVERSKUDD</t>
  </si>
  <si>
    <t>FINANSINNTEKTER og -KOSTNADER</t>
  </si>
  <si>
    <t>Møter, trenerkurs, oppdatering etc</t>
  </si>
  <si>
    <t>Andre gebyrer (fra Region Øst)</t>
  </si>
  <si>
    <t xml:space="preserve">Spillerlisens </t>
  </si>
  <si>
    <t>Budsjett 2015</t>
  </si>
  <si>
    <t>Overgang til ny klubb - nye spillere LIL</t>
  </si>
  <si>
    <t>Inventar</t>
  </si>
  <si>
    <t>Treningsutstyr</t>
  </si>
  <si>
    <t>Inventar og utstyr</t>
  </si>
  <si>
    <t>Revisjon</t>
  </si>
  <si>
    <t>Andre kostnader</t>
  </si>
  <si>
    <t>Bankgebyr</t>
  </si>
  <si>
    <t>Lisens og royalties</t>
  </si>
  <si>
    <t>Gaver</t>
  </si>
  <si>
    <t>Medlemskontingent</t>
  </si>
  <si>
    <t>KM totalt</t>
  </si>
  <si>
    <t>Reisekostnader</t>
  </si>
  <si>
    <t>Leie av transportmidler</t>
  </si>
  <si>
    <t>Cupdeltagelse - lag</t>
  </si>
  <si>
    <t>Inntekt lag</t>
  </si>
  <si>
    <t>Act 2015</t>
  </si>
  <si>
    <t>Dugnader Salva</t>
  </si>
  <si>
    <t>Rentekostnader</t>
  </si>
  <si>
    <t>Purregebyr</t>
  </si>
  <si>
    <t>Budsjett 2016</t>
  </si>
  <si>
    <t>Budsjett 2017</t>
  </si>
  <si>
    <t>Act 2016</t>
  </si>
  <si>
    <t>Salgsinntekter kiosk</t>
  </si>
  <si>
    <t>Dugnadsinntekter</t>
  </si>
  <si>
    <t>Egenandel treningssamling</t>
  </si>
  <si>
    <t>Tilskudd fra andre</t>
  </si>
  <si>
    <t>Lagsstøtte</t>
  </si>
  <si>
    <t>Treningssamlinger</t>
  </si>
  <si>
    <t>Utstyr til trenere</t>
  </si>
  <si>
    <t>Trenerkurs</t>
  </si>
  <si>
    <t>Sosiale tiltak; jul-/sommeravslutninger etc.</t>
  </si>
  <si>
    <t>August</t>
  </si>
  <si>
    <t>September</t>
  </si>
  <si>
    <t xml:space="preserve">Oktober </t>
  </si>
  <si>
    <t>November</t>
  </si>
  <si>
    <t>Desember</t>
  </si>
  <si>
    <t>Januar</t>
  </si>
  <si>
    <t>Februar</t>
  </si>
  <si>
    <t>Mars</t>
  </si>
  <si>
    <t xml:space="preserve">April </t>
  </si>
  <si>
    <t>Juli</t>
  </si>
  <si>
    <t>Juni</t>
  </si>
  <si>
    <t>Mai</t>
  </si>
  <si>
    <t>Håndballsesongen 2017/2018</t>
  </si>
  <si>
    <t>Kioskinntekter</t>
  </si>
  <si>
    <t>Kiosk innkjøp</t>
  </si>
  <si>
    <t>Offentlige tilskudd/LAM midler</t>
  </si>
  <si>
    <t>Seriepåmelding Region Øst</t>
  </si>
  <si>
    <t>Dommerkurs - nivå 1</t>
  </si>
  <si>
    <t>Inventar &amp; utstyr</t>
  </si>
  <si>
    <t>Treningssamling</t>
  </si>
  <si>
    <t>Overgangsgebyr</t>
  </si>
  <si>
    <t>Totale driftskostnader</t>
  </si>
  <si>
    <t>Driftsresultat</t>
  </si>
  <si>
    <t>Tilskudd trenerlønn J01</t>
  </si>
  <si>
    <t>Spillerlisens/dommerlisens</t>
  </si>
  <si>
    <t>Cuppåmelding</t>
  </si>
  <si>
    <t>2750/14 spillere</t>
  </si>
  <si>
    <t>Act 2017</t>
  </si>
  <si>
    <t>Innleid mannskap</t>
  </si>
  <si>
    <t>Budsjett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</si>
</sst>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59999389629810485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0" fontId="0" fillId="0" borderId="0" xfId="0" applyAlignment="1">
      <alignment horizontal="center"/>
    </xf>
    <xf numFmtId="3" fontId="0" fillId="0" borderId="0" xfId="0" applyNumberFormat="1"/>
    <xf numFmtId="3" fontId="0" fillId="0" borderId="1" xfId="0" applyNumberFormat="1" applyBorder="1"/>
    <xf numFmtId="0" fontId="0" fillId="0" borderId="1" xfId="0" applyBorder="1"/>
    <xf numFmtId="3" fontId="0" fillId="0" borderId="1" xfId="0" applyNumberFormat="1" applyFont="1" applyBorder="1"/>
    <xf numFmtId="0" fontId="1" fillId="0" borderId="0" xfId="0" applyFont="1" applyAlignment="1">
      <alignment horizontal="center"/>
    </xf>
    <xf numFmtId="3" fontId="1" fillId="0" borderId="2" xfId="0" applyNumberFormat="1" applyFont="1" applyBorder="1"/>
    <xf numFmtId="3" fontId="1" fillId="0" borderId="1" xfId="0" applyNumberFormat="1" applyFont="1" applyBorder="1"/>
    <xf numFmtId="0" fontId="0" fillId="2" borderId="0" xfId="0" applyFill="1"/>
    <xf numFmtId="3" fontId="1" fillId="2" borderId="0" xfId="0" applyNumberFormat="1" applyFont="1" applyFill="1"/>
    <xf numFmtId="3" fontId="0" fillId="0" borderId="0" xfId="0" applyNumberFormat="1" applyFont="1" applyBorder="1"/>
    <xf numFmtId="0" fontId="1" fillId="2" borderId="0" xfId="0" applyFont="1" applyFill="1" applyAlignment="1">
      <alignment horizontal="center"/>
    </xf>
    <xf numFmtId="0" fontId="0" fillId="0" borderId="0" xfId="0" applyBorder="1"/>
    <xf numFmtId="0" fontId="0" fillId="0" borderId="0" xfId="0" applyFill="1" applyBorder="1"/>
    <xf numFmtId="0" fontId="2" fillId="3" borderId="0" xfId="0" applyFont="1" applyFill="1"/>
    <xf numFmtId="0" fontId="0" fillId="3" borderId="0" xfId="0" applyFill="1"/>
    <xf numFmtId="0" fontId="1" fillId="3" borderId="0" xfId="0" applyFont="1" applyFill="1" applyAlignment="1">
      <alignment horizontal="center"/>
    </xf>
    <xf numFmtId="3" fontId="0" fillId="3" borderId="0" xfId="0" applyNumberFormat="1" applyFill="1"/>
    <xf numFmtId="3" fontId="1" fillId="3" borderId="2" xfId="0" applyNumberFormat="1" applyFont="1" applyFill="1" applyBorder="1"/>
    <xf numFmtId="3" fontId="0" fillId="3" borderId="0" xfId="0" applyNumberFormat="1" applyFont="1" applyFill="1" applyBorder="1"/>
    <xf numFmtId="3" fontId="0" fillId="3" borderId="1" xfId="0" applyNumberFormat="1" applyFont="1" applyFill="1" applyBorder="1"/>
    <xf numFmtId="3" fontId="1" fillId="3" borderId="1" xfId="0" applyNumberFormat="1" applyFont="1" applyFill="1" applyBorder="1"/>
    <xf numFmtId="3" fontId="0" fillId="3" borderId="1" xfId="0" applyNumberFormat="1" applyFill="1" applyBorder="1"/>
    <xf numFmtId="3" fontId="1" fillId="3" borderId="0" xfId="0" applyNumberFormat="1" applyFont="1" applyFill="1"/>
    <xf numFmtId="0" fontId="0" fillId="3" borderId="1" xfId="0" applyFill="1" applyBorder="1"/>
    <xf numFmtId="0" fontId="0" fillId="3" borderId="0" xfId="0" applyFill="1" applyBorder="1"/>
    <xf numFmtId="3" fontId="1" fillId="0" borderId="0" xfId="0" applyNumberFormat="1" applyFont="1" applyBorder="1"/>
    <xf numFmtId="0" fontId="3" fillId="0" borderId="0" xfId="0" applyFont="1"/>
    <xf numFmtId="0" fontId="3" fillId="4" borderId="0" xfId="0" applyFont="1" applyFill="1"/>
    <xf numFmtId="0" fontId="1" fillId="4" borderId="0" xfId="0" applyFont="1" applyFill="1" applyAlignment="1"/>
    <xf numFmtId="3" fontId="3" fillId="0" borderId="0" xfId="0" applyNumberFormat="1" applyFont="1"/>
    <xf numFmtId="0" fontId="1" fillId="4" borderId="0" xfId="0" applyFont="1" applyFill="1" applyAlignment="1">
      <alignment horizontal="center"/>
    </xf>
    <xf numFmtId="3" fontId="3" fillId="4" borderId="0" xfId="0" applyNumberFormat="1" applyFont="1" applyFill="1"/>
    <xf numFmtId="3" fontId="0" fillId="4" borderId="0" xfId="0" applyNumberFormat="1" applyFill="1"/>
    <xf numFmtId="3" fontId="1" fillId="4" borderId="2" xfId="0" applyNumberFormat="1" applyFont="1" applyFill="1" applyBorder="1"/>
    <xf numFmtId="3" fontId="1" fillId="4" borderId="1" xfId="0" applyNumberFormat="1" applyFont="1" applyFill="1" applyBorder="1"/>
    <xf numFmtId="0" fontId="1" fillId="5" borderId="0" xfId="0" applyFont="1" applyFill="1" applyAlignment="1">
      <alignment horizontal="center"/>
    </xf>
    <xf numFmtId="3" fontId="0" fillId="5" borderId="0" xfId="0" applyNumberFormat="1" applyFill="1"/>
    <xf numFmtId="3" fontId="1" fillId="5" borderId="2" xfId="0" applyNumberFormat="1" applyFont="1" applyFill="1" applyBorder="1"/>
    <xf numFmtId="3" fontId="1" fillId="5" borderId="1" xfId="0" applyNumberFormat="1" applyFont="1" applyFill="1" applyBorder="1"/>
    <xf numFmtId="0" fontId="4" fillId="0" borderId="0" xfId="0" applyFont="1"/>
    <xf numFmtId="3" fontId="1" fillId="5" borderId="0" xfId="0" applyNumberFormat="1" applyFont="1" applyFill="1"/>
    <xf numFmtId="3" fontId="0" fillId="2" borderId="0" xfId="0" applyNumberFormat="1" applyFill="1"/>
    <xf numFmtId="3" fontId="0" fillId="2" borderId="0" xfId="0" applyNumberFormat="1" applyFont="1" applyFill="1" applyBorder="1"/>
    <xf numFmtId="3" fontId="0" fillId="2" borderId="1" xfId="0" applyNumberFormat="1" applyFill="1" applyBorder="1"/>
    <xf numFmtId="0" fontId="1" fillId="5" borderId="0" xfId="0" applyFont="1" applyFill="1" applyAlignment="1">
      <alignment horizontal="center"/>
    </xf>
    <xf numFmtId="0" fontId="5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B78"/>
  <sheetViews>
    <sheetView tabSelected="1" topLeftCell="A26" workbookViewId="0">
      <selection activeCell="T16" sqref="T16"/>
    </sheetView>
  </sheetViews>
  <sheetFormatPr defaultColWidth="9.140625" defaultRowHeight="15" x14ac:dyDescent="0.25"/>
  <cols>
    <col min="1" max="1" width="31.85546875" customWidth="1"/>
    <col min="2" max="2" width="38.140625" customWidth="1"/>
    <col min="3" max="3" width="13" customWidth="1"/>
    <col min="4" max="4" width="3.5703125" style="18" customWidth="1"/>
    <col min="5" max="6" width="12.85546875" bestFit="1" customWidth="1"/>
    <col min="7" max="7" width="3.5703125" style="18" customWidth="1"/>
    <col min="8" max="9" width="12.85546875" bestFit="1" customWidth="1"/>
    <col min="10" max="10" width="2.7109375" style="18" customWidth="1"/>
    <col min="11" max="12" width="12.85546875" bestFit="1" customWidth="1"/>
    <col min="13" max="13" width="14.85546875" hidden="1" customWidth="1"/>
    <col min="14" max="14" width="10.140625" customWidth="1"/>
    <col min="15" max="15" width="23.140625" style="43" customWidth="1"/>
    <col min="16" max="16" width="11.42578125" style="30" customWidth="1"/>
    <col min="17" max="17" width="9.85546875" style="30" customWidth="1"/>
    <col min="18" max="18" width="6" style="30" customWidth="1"/>
    <col min="20" max="20" width="10.85546875" bestFit="1" customWidth="1"/>
    <col min="22" max="22" width="10.42578125" bestFit="1" customWidth="1"/>
    <col min="23" max="23" width="10.140625" bestFit="1" customWidth="1"/>
  </cols>
  <sheetData>
    <row r="2" spans="1:28" x14ac:dyDescent="0.25">
      <c r="A2" s="1" t="s">
        <v>0</v>
      </c>
      <c r="B2" s="1"/>
      <c r="C2" s="1" t="s">
        <v>2</v>
      </c>
      <c r="D2" s="17"/>
      <c r="E2" s="1" t="s">
        <v>2</v>
      </c>
      <c r="F2" s="1" t="s">
        <v>2</v>
      </c>
      <c r="G2" s="17"/>
      <c r="H2" s="1" t="s">
        <v>2</v>
      </c>
      <c r="I2" s="1" t="s">
        <v>2</v>
      </c>
      <c r="J2" s="17"/>
      <c r="K2" s="1" t="s">
        <v>2</v>
      </c>
      <c r="L2" s="1" t="s">
        <v>2</v>
      </c>
      <c r="M2" s="1"/>
      <c r="N2" s="1"/>
      <c r="O2" s="43" t="s">
        <v>2</v>
      </c>
    </row>
    <row r="3" spans="1:28" x14ac:dyDescent="0.25">
      <c r="A3" s="1" t="s">
        <v>1</v>
      </c>
      <c r="B3" s="1"/>
      <c r="C3" s="1"/>
      <c r="D3" s="17"/>
      <c r="E3" s="1"/>
      <c r="F3" s="1"/>
      <c r="G3" s="17"/>
      <c r="H3" s="1"/>
      <c r="I3" s="1"/>
      <c r="J3" s="17"/>
      <c r="K3" s="1"/>
      <c r="L3" s="1"/>
      <c r="M3" s="1"/>
      <c r="N3" s="1"/>
    </row>
    <row r="4" spans="1:28" ht="23.25" x14ac:dyDescent="0.35">
      <c r="A4" s="2">
        <v>2017</v>
      </c>
      <c r="B4" s="1"/>
      <c r="C4" s="1"/>
      <c r="D4" s="17"/>
      <c r="E4" s="1"/>
      <c r="F4" s="1"/>
      <c r="G4" s="17"/>
      <c r="H4" s="1"/>
      <c r="I4" s="1"/>
      <c r="J4" s="17"/>
      <c r="K4" s="1"/>
      <c r="L4" s="1"/>
      <c r="M4" s="1"/>
      <c r="N4" s="1"/>
      <c r="P4" s="49" t="s">
        <v>81</v>
      </c>
      <c r="Q4" s="49"/>
      <c r="R4" s="49"/>
      <c r="S4" s="49"/>
      <c r="T4" s="49"/>
      <c r="U4" s="49"/>
      <c r="V4" s="49"/>
      <c r="W4" s="49"/>
      <c r="X4" s="49"/>
      <c r="Y4" s="49"/>
      <c r="Z4" s="49"/>
      <c r="AA4" s="49"/>
    </row>
    <row r="5" spans="1:28" x14ac:dyDescent="0.25">
      <c r="C5" t="s">
        <v>2</v>
      </c>
      <c r="E5" t="s">
        <v>2</v>
      </c>
      <c r="F5" t="s">
        <v>2</v>
      </c>
      <c r="H5" t="s">
        <v>2</v>
      </c>
      <c r="I5" t="s">
        <v>2</v>
      </c>
      <c r="K5" t="s">
        <v>2</v>
      </c>
      <c r="L5" t="s">
        <v>2</v>
      </c>
      <c r="M5" t="s">
        <v>2</v>
      </c>
      <c r="P5" s="31"/>
      <c r="Q5" s="31"/>
      <c r="R5" s="31"/>
      <c r="S5" s="32">
        <v>2017</v>
      </c>
      <c r="T5" s="32"/>
      <c r="U5" s="32"/>
      <c r="V5" s="32"/>
      <c r="W5" s="32"/>
      <c r="X5" s="48">
        <v>2018</v>
      </c>
      <c r="Y5" s="48"/>
      <c r="Z5" s="48"/>
      <c r="AA5" s="48"/>
    </row>
    <row r="6" spans="1:28" x14ac:dyDescent="0.25">
      <c r="A6" t="s">
        <v>2</v>
      </c>
      <c r="B6" t="s">
        <v>2</v>
      </c>
      <c r="C6" s="8" t="s">
        <v>98</v>
      </c>
      <c r="E6" s="8" t="s">
        <v>96</v>
      </c>
      <c r="F6" s="8" t="s">
        <v>58</v>
      </c>
      <c r="H6" s="8" t="s">
        <v>59</v>
      </c>
      <c r="I6" s="8" t="s">
        <v>57</v>
      </c>
      <c r="J6" s="19"/>
      <c r="K6" s="8" t="s">
        <v>53</v>
      </c>
      <c r="L6" s="8" t="s">
        <v>37</v>
      </c>
      <c r="M6" s="8" t="s">
        <v>4</v>
      </c>
      <c r="P6" s="34" t="s">
        <v>80</v>
      </c>
      <c r="Q6" s="34" t="s">
        <v>79</v>
      </c>
      <c r="R6" s="34" t="s">
        <v>78</v>
      </c>
      <c r="S6" s="34" t="s">
        <v>69</v>
      </c>
      <c r="T6" s="34" t="s">
        <v>70</v>
      </c>
      <c r="U6" s="34" t="s">
        <v>71</v>
      </c>
      <c r="V6" s="34" t="s">
        <v>72</v>
      </c>
      <c r="W6" s="34" t="s">
        <v>73</v>
      </c>
      <c r="X6" s="39" t="s">
        <v>74</v>
      </c>
      <c r="Y6" s="39" t="s">
        <v>75</v>
      </c>
      <c r="Z6" s="39" t="s">
        <v>76</v>
      </c>
      <c r="AA6" s="39" t="s">
        <v>77</v>
      </c>
    </row>
    <row r="7" spans="1:28" x14ac:dyDescent="0.25">
      <c r="A7" s="8" t="s">
        <v>27</v>
      </c>
      <c r="P7" s="35"/>
      <c r="Q7" s="35"/>
      <c r="R7" s="35"/>
      <c r="S7" s="36"/>
      <c r="T7" s="36"/>
      <c r="U7" s="36"/>
      <c r="V7" s="36"/>
      <c r="W7" s="36"/>
      <c r="X7" s="40"/>
      <c r="Y7" s="40"/>
      <c r="Z7" s="40"/>
      <c r="AA7" s="40"/>
    </row>
    <row r="8" spans="1:28" x14ac:dyDescent="0.25">
      <c r="A8" s="8">
        <v>3110</v>
      </c>
      <c r="B8" t="s">
        <v>60</v>
      </c>
      <c r="C8" s="45">
        <v>180000</v>
      </c>
      <c r="E8" s="4">
        <v>165232</v>
      </c>
      <c r="F8" s="4">
        <v>180000</v>
      </c>
      <c r="H8" s="4">
        <v>189275.78</v>
      </c>
      <c r="I8" s="4">
        <v>180000</v>
      </c>
      <c r="J8" s="20"/>
      <c r="K8" s="4">
        <v>198358</v>
      </c>
      <c r="L8" s="4">
        <v>160000</v>
      </c>
      <c r="M8">
        <v>0</v>
      </c>
      <c r="O8" s="43" t="s">
        <v>82</v>
      </c>
      <c r="P8" s="35"/>
      <c r="Q8" s="35"/>
      <c r="R8" s="35"/>
      <c r="S8" s="36"/>
      <c r="T8" s="36">
        <v>11250</v>
      </c>
      <c r="U8" s="36">
        <v>11250</v>
      </c>
      <c r="V8" s="36">
        <v>11250</v>
      </c>
      <c r="W8" s="36">
        <v>11250</v>
      </c>
      <c r="X8" s="40">
        <v>11250</v>
      </c>
      <c r="Y8" s="40">
        <v>11250</v>
      </c>
      <c r="Z8" s="40">
        <v>11250</v>
      </c>
      <c r="AA8" s="40">
        <v>11250</v>
      </c>
    </row>
    <row r="9" spans="1:28" x14ac:dyDescent="0.25">
      <c r="A9" s="3">
        <v>3116</v>
      </c>
      <c r="B9" t="s">
        <v>52</v>
      </c>
      <c r="C9" s="4">
        <v>0</v>
      </c>
      <c r="E9" s="4">
        <v>0</v>
      </c>
      <c r="F9" s="4">
        <v>0</v>
      </c>
      <c r="H9" s="4">
        <v>43530</v>
      </c>
      <c r="I9" s="4">
        <v>0</v>
      </c>
      <c r="J9" s="20"/>
      <c r="K9" s="4">
        <v>3210</v>
      </c>
      <c r="L9" s="4"/>
      <c r="M9" s="4">
        <v>1784</v>
      </c>
      <c r="P9" s="35"/>
      <c r="Q9" s="35"/>
      <c r="R9" s="35"/>
      <c r="S9" s="36"/>
      <c r="T9" s="36"/>
      <c r="U9" s="36"/>
      <c r="V9" s="36"/>
      <c r="W9" s="36"/>
      <c r="X9" s="40"/>
      <c r="Y9" s="40"/>
      <c r="Z9" s="40"/>
      <c r="AA9" s="40"/>
    </row>
    <row r="10" spans="1:28" x14ac:dyDescent="0.25">
      <c r="A10" s="3">
        <v>3210</v>
      </c>
      <c r="B10" t="s">
        <v>61</v>
      </c>
      <c r="C10" s="4">
        <v>0</v>
      </c>
      <c r="E10" s="4">
        <v>0</v>
      </c>
      <c r="F10" s="4">
        <v>0</v>
      </c>
      <c r="H10" s="4">
        <v>36944.03</v>
      </c>
      <c r="I10" s="4">
        <v>0</v>
      </c>
      <c r="J10" s="20"/>
      <c r="K10" s="4">
        <v>0</v>
      </c>
      <c r="L10" s="4">
        <v>0</v>
      </c>
      <c r="M10" s="4"/>
      <c r="P10" s="35"/>
      <c r="Q10" s="35"/>
      <c r="R10" s="35"/>
      <c r="S10" s="36"/>
      <c r="T10" s="36"/>
      <c r="U10" s="36"/>
      <c r="V10" s="36"/>
      <c r="W10" s="36"/>
      <c r="X10" s="40"/>
      <c r="Y10" s="40"/>
      <c r="Z10" s="40"/>
      <c r="AA10" s="40"/>
    </row>
    <row r="11" spans="1:28" x14ac:dyDescent="0.25">
      <c r="A11" s="8" t="s">
        <v>5</v>
      </c>
      <c r="C11" s="9">
        <f>SUM(C8)</f>
        <v>180000</v>
      </c>
      <c r="E11" s="9">
        <f>SUM(E8)</f>
        <v>165232</v>
      </c>
      <c r="F11" s="9">
        <f>SUM(F8)</f>
        <v>180000</v>
      </c>
      <c r="H11" s="9">
        <f>SUM(H8:H10)</f>
        <v>269749.81</v>
      </c>
      <c r="I11" s="9">
        <f ca="1">SUM(I8:I15)</f>
        <v>215000</v>
      </c>
      <c r="J11" s="21"/>
      <c r="K11" s="9">
        <f ca="1">SUM(K8:K15)</f>
        <v>235838</v>
      </c>
      <c r="L11" s="9">
        <f>SUM(L8:L10)</f>
        <v>160000</v>
      </c>
      <c r="M11" s="4">
        <v>18359</v>
      </c>
      <c r="P11" s="37">
        <f t="shared" ref="P11:AA11" si="0">SUM(P8:P10)</f>
        <v>0</v>
      </c>
      <c r="Q11" s="37">
        <f t="shared" si="0"/>
        <v>0</v>
      </c>
      <c r="R11" s="37">
        <f t="shared" si="0"/>
        <v>0</v>
      </c>
      <c r="S11" s="37">
        <f t="shared" si="0"/>
        <v>0</v>
      </c>
      <c r="T11" s="37">
        <f t="shared" si="0"/>
        <v>11250</v>
      </c>
      <c r="U11" s="37">
        <f t="shared" si="0"/>
        <v>11250</v>
      </c>
      <c r="V11" s="37">
        <f t="shared" si="0"/>
        <v>11250</v>
      </c>
      <c r="W11" s="37">
        <f t="shared" si="0"/>
        <v>11250</v>
      </c>
      <c r="X11" s="41">
        <f t="shared" si="0"/>
        <v>11250</v>
      </c>
      <c r="Y11" s="41">
        <f t="shared" si="0"/>
        <v>11250</v>
      </c>
      <c r="Z11" s="41">
        <f t="shared" si="0"/>
        <v>11250</v>
      </c>
      <c r="AA11" s="41">
        <f t="shared" si="0"/>
        <v>11250</v>
      </c>
    </row>
    <row r="12" spans="1:28" x14ac:dyDescent="0.25">
      <c r="A12" s="3"/>
      <c r="C12" s="13"/>
      <c r="E12" s="13"/>
      <c r="F12" s="13"/>
      <c r="H12" s="13"/>
      <c r="I12" s="13"/>
      <c r="J12" s="22"/>
      <c r="K12" s="13"/>
      <c r="L12" s="13"/>
      <c r="M12" s="7">
        <v>32375</v>
      </c>
      <c r="P12" s="35"/>
      <c r="Q12" s="35"/>
      <c r="R12" s="35"/>
      <c r="S12" s="36"/>
      <c r="T12" s="36"/>
      <c r="U12" s="36"/>
      <c r="V12" s="36"/>
      <c r="W12" s="36"/>
      <c r="X12" s="40"/>
      <c r="Y12" s="40"/>
      <c r="Z12" s="40"/>
      <c r="AA12" s="40"/>
    </row>
    <row r="13" spans="1:28" x14ac:dyDescent="0.25">
      <c r="A13" s="3"/>
      <c r="C13" s="13"/>
      <c r="E13" s="13"/>
      <c r="F13" s="13"/>
      <c r="H13" s="13"/>
      <c r="I13" s="13"/>
      <c r="J13" s="22"/>
      <c r="K13" s="13"/>
      <c r="L13" s="13"/>
      <c r="M13" s="9">
        <f>SUM(M9:M12)</f>
        <v>52518</v>
      </c>
      <c r="P13" s="35"/>
      <c r="Q13" s="35"/>
      <c r="R13" s="35"/>
      <c r="S13" s="36"/>
      <c r="T13" s="36"/>
      <c r="U13" s="36"/>
      <c r="V13" s="36"/>
      <c r="W13" s="36"/>
      <c r="X13" s="40"/>
      <c r="Y13" s="40"/>
      <c r="Z13" s="40"/>
      <c r="AA13" s="40"/>
    </row>
    <row r="14" spans="1:28" x14ac:dyDescent="0.25">
      <c r="A14" s="3">
        <v>3534</v>
      </c>
      <c r="B14" t="s">
        <v>62</v>
      </c>
      <c r="C14" s="13"/>
      <c r="E14" s="13">
        <v>-1180</v>
      </c>
      <c r="F14" s="13"/>
      <c r="H14" s="13">
        <v>35797</v>
      </c>
      <c r="I14" s="13"/>
      <c r="J14" s="22"/>
      <c r="K14" s="13"/>
      <c r="L14" s="13"/>
      <c r="M14" s="29"/>
      <c r="P14" s="35"/>
      <c r="Q14" s="35"/>
      <c r="R14" s="35"/>
      <c r="S14" s="36"/>
      <c r="T14" s="36"/>
      <c r="U14" s="36"/>
      <c r="V14" s="36"/>
      <c r="W14" s="36"/>
      <c r="X14" s="40"/>
      <c r="Y14" s="40"/>
      <c r="Z14" s="40"/>
      <c r="AA14" s="40"/>
    </row>
    <row r="15" spans="1:28" x14ac:dyDescent="0.25">
      <c r="A15" s="3">
        <v>3450</v>
      </c>
      <c r="B15" t="s">
        <v>3</v>
      </c>
      <c r="C15" s="45">
        <v>40000</v>
      </c>
      <c r="E15" s="4">
        <v>43665</v>
      </c>
      <c r="F15" s="4">
        <v>37000</v>
      </c>
      <c r="H15" s="4">
        <v>36609</v>
      </c>
      <c r="I15" s="4">
        <v>35000</v>
      </c>
      <c r="J15" s="20"/>
      <c r="K15" s="4">
        <v>34270</v>
      </c>
      <c r="L15" s="4">
        <v>45000</v>
      </c>
      <c r="M15" s="29"/>
      <c r="O15" s="43" t="s">
        <v>84</v>
      </c>
      <c r="P15" s="35"/>
      <c r="Q15" s="35"/>
      <c r="R15" s="35"/>
      <c r="S15" s="36"/>
      <c r="T15" s="36">
        <v>37000</v>
      </c>
      <c r="U15" s="36"/>
      <c r="V15" s="36"/>
      <c r="W15" s="36"/>
      <c r="X15" s="40"/>
      <c r="Y15" s="40"/>
      <c r="Z15" s="40"/>
      <c r="AA15" s="40"/>
    </row>
    <row r="16" spans="1:28" x14ac:dyDescent="0.25">
      <c r="A16" s="3">
        <v>3490</v>
      </c>
      <c r="B16" t="s">
        <v>63</v>
      </c>
      <c r="C16" s="13"/>
      <c r="E16" s="13"/>
      <c r="F16" s="13"/>
      <c r="H16" s="13">
        <v>5000</v>
      </c>
      <c r="I16" s="13"/>
      <c r="J16" s="22"/>
      <c r="K16" s="13"/>
      <c r="L16" s="13"/>
      <c r="M16" s="29"/>
      <c r="O16" s="43" t="s">
        <v>92</v>
      </c>
      <c r="P16" s="35"/>
      <c r="Q16" s="35"/>
      <c r="R16" s="35"/>
      <c r="S16" s="36"/>
      <c r="T16" s="36">
        <v>38500</v>
      </c>
      <c r="U16" s="36"/>
      <c r="V16" s="36"/>
      <c r="W16" s="36"/>
      <c r="X16" s="40"/>
      <c r="Y16" s="40"/>
      <c r="Z16" s="40"/>
      <c r="AA16" s="40"/>
      <c r="AB16" t="s">
        <v>95</v>
      </c>
    </row>
    <row r="17" spans="1:27" x14ac:dyDescent="0.25">
      <c r="A17" s="3">
        <v>3920</v>
      </c>
      <c r="B17" t="s">
        <v>7</v>
      </c>
      <c r="C17" s="46">
        <v>250000</v>
      </c>
      <c r="E17" s="13">
        <v>319370</v>
      </c>
      <c r="F17" s="13">
        <v>250000</v>
      </c>
      <c r="H17" s="13">
        <v>351983</v>
      </c>
      <c r="I17" s="13">
        <v>450000</v>
      </c>
      <c r="J17" s="22"/>
      <c r="K17" s="13">
        <v>72475</v>
      </c>
      <c r="L17" s="13">
        <v>200000</v>
      </c>
      <c r="M17" s="4"/>
      <c r="O17" s="43" t="s">
        <v>7</v>
      </c>
      <c r="P17" s="35"/>
      <c r="Q17" s="35"/>
      <c r="R17" s="35"/>
      <c r="S17" s="36"/>
      <c r="T17" s="36"/>
      <c r="U17" s="36">
        <v>150000</v>
      </c>
      <c r="V17" s="36">
        <v>150000</v>
      </c>
      <c r="W17" s="36"/>
      <c r="X17" s="40"/>
      <c r="Y17" s="40"/>
      <c r="Z17" s="40"/>
      <c r="AA17" s="40"/>
    </row>
    <row r="18" spans="1:27" x14ac:dyDescent="0.25">
      <c r="A18" s="3">
        <v>3997</v>
      </c>
      <c r="B18" t="s">
        <v>64</v>
      </c>
      <c r="C18" s="7"/>
      <c r="E18" s="7"/>
      <c r="F18" s="7"/>
      <c r="H18" s="7">
        <v>-8227.3799999999992</v>
      </c>
      <c r="I18" s="7"/>
      <c r="J18" s="23"/>
      <c r="K18" s="7"/>
      <c r="L18" s="7"/>
      <c r="M18" s="4"/>
      <c r="O18" s="43" t="s">
        <v>2</v>
      </c>
      <c r="P18" s="35"/>
      <c r="Q18" s="35"/>
      <c r="R18" s="35"/>
      <c r="S18" s="36"/>
      <c r="T18" s="36"/>
      <c r="U18" s="36"/>
      <c r="V18" s="36"/>
      <c r="W18" s="36"/>
      <c r="X18" s="40"/>
      <c r="Y18" s="40"/>
      <c r="Z18" s="40"/>
      <c r="AA18" s="40"/>
    </row>
    <row r="19" spans="1:27" x14ac:dyDescent="0.25">
      <c r="A19" s="8" t="s">
        <v>6</v>
      </c>
      <c r="C19" s="10">
        <f>SUM(C14:C18)</f>
        <v>290000</v>
      </c>
      <c r="E19" s="10">
        <f>SUM(E14:E18)</f>
        <v>361855</v>
      </c>
      <c r="F19" s="10">
        <f>SUM(F14:F18)</f>
        <v>287000</v>
      </c>
      <c r="H19" s="10">
        <f>SUM(H14:H18)</f>
        <v>421161.62</v>
      </c>
      <c r="I19" s="10">
        <f>SUM(I14:I18)</f>
        <v>485000</v>
      </c>
      <c r="J19" s="24"/>
      <c r="K19" s="10">
        <f>SUM(K14:K17)</f>
        <v>106745</v>
      </c>
      <c r="L19" s="10">
        <f>SUM(L14:L17)</f>
        <v>245000</v>
      </c>
      <c r="M19" s="7">
        <v>300771</v>
      </c>
      <c r="O19" s="43" t="s">
        <v>2</v>
      </c>
      <c r="P19" s="37">
        <f t="shared" ref="P19:AA19" si="1">SUM(P14:P17)</f>
        <v>0</v>
      </c>
      <c r="Q19" s="37">
        <f t="shared" si="1"/>
        <v>0</v>
      </c>
      <c r="R19" s="37">
        <f t="shared" si="1"/>
        <v>0</v>
      </c>
      <c r="S19" s="37">
        <f t="shared" si="1"/>
        <v>0</v>
      </c>
      <c r="T19" s="37">
        <f t="shared" si="1"/>
        <v>75500</v>
      </c>
      <c r="U19" s="37">
        <f t="shared" si="1"/>
        <v>150000</v>
      </c>
      <c r="V19" s="37">
        <f t="shared" si="1"/>
        <v>150000</v>
      </c>
      <c r="W19" s="37">
        <f t="shared" si="1"/>
        <v>0</v>
      </c>
      <c r="X19" s="41">
        <f t="shared" si="1"/>
        <v>0</v>
      </c>
      <c r="Y19" s="41">
        <f t="shared" si="1"/>
        <v>0</v>
      </c>
      <c r="Z19" s="41">
        <f t="shared" si="1"/>
        <v>0</v>
      </c>
      <c r="AA19" s="41">
        <f t="shared" si="1"/>
        <v>0</v>
      </c>
    </row>
    <row r="20" spans="1:27" x14ac:dyDescent="0.25">
      <c r="A20" s="3"/>
      <c r="M20" s="9">
        <f t="shared" ref="M20" si="2">SUM(M19)</f>
        <v>300771</v>
      </c>
      <c r="P20" s="35"/>
      <c r="Q20" s="35"/>
      <c r="R20" s="35"/>
      <c r="S20" s="36"/>
      <c r="T20" s="36"/>
      <c r="U20" s="36"/>
      <c r="V20" s="36"/>
      <c r="W20" s="36"/>
      <c r="X20" s="40"/>
      <c r="Y20" s="40"/>
      <c r="Z20" s="40"/>
      <c r="AA20" s="40"/>
    </row>
    <row r="21" spans="1:27" x14ac:dyDescent="0.25">
      <c r="A21" s="8" t="s">
        <v>28</v>
      </c>
      <c r="C21" s="10">
        <f>SUM(C11+C19)</f>
        <v>470000</v>
      </c>
      <c r="E21" s="10">
        <f>SUM(E11+E19)</f>
        <v>527087</v>
      </c>
      <c r="F21" s="10">
        <f>SUM(F11+F19)</f>
        <v>467000</v>
      </c>
      <c r="H21" s="10">
        <f>SUM(H11+H19)</f>
        <v>690911.42999999993</v>
      </c>
      <c r="I21" s="10">
        <f ca="1">SUM(I11+I19)</f>
        <v>665000</v>
      </c>
      <c r="J21" s="24"/>
      <c r="K21" s="10">
        <f ca="1">SUM(K11+K19)</f>
        <v>308313</v>
      </c>
      <c r="L21" s="10">
        <f>SUM(L11+L19)</f>
        <v>405000</v>
      </c>
      <c r="M21" s="4"/>
      <c r="P21" s="37">
        <f>SUM(P11+P19)</f>
        <v>0</v>
      </c>
      <c r="Q21" s="37">
        <f t="shared" ref="Q21:AA21" si="3">SUM(Q11+Q19)</f>
        <v>0</v>
      </c>
      <c r="R21" s="37">
        <f t="shared" si="3"/>
        <v>0</v>
      </c>
      <c r="S21" s="37">
        <f t="shared" si="3"/>
        <v>0</v>
      </c>
      <c r="T21" s="37">
        <f t="shared" si="3"/>
        <v>86750</v>
      </c>
      <c r="U21" s="37">
        <f t="shared" si="3"/>
        <v>161250</v>
      </c>
      <c r="V21" s="37">
        <f t="shared" si="3"/>
        <v>161250</v>
      </c>
      <c r="W21" s="37">
        <f t="shared" si="3"/>
        <v>11250</v>
      </c>
      <c r="X21" s="41">
        <f t="shared" si="3"/>
        <v>11250</v>
      </c>
      <c r="Y21" s="41">
        <f t="shared" si="3"/>
        <v>11250</v>
      </c>
      <c r="Z21" s="41">
        <f t="shared" si="3"/>
        <v>11250</v>
      </c>
      <c r="AA21" s="41">
        <f t="shared" si="3"/>
        <v>11250</v>
      </c>
    </row>
    <row r="22" spans="1:27" x14ac:dyDescent="0.25">
      <c r="A22" s="3"/>
      <c r="M22" s="10">
        <f>SUM(M13,M20)</f>
        <v>353289</v>
      </c>
      <c r="P22" s="35"/>
      <c r="Q22" s="35"/>
      <c r="R22" s="35"/>
      <c r="S22" s="36"/>
      <c r="T22" s="36"/>
      <c r="U22" s="36"/>
      <c r="V22" s="36"/>
      <c r="W22" s="36"/>
      <c r="X22" s="40"/>
      <c r="Y22" s="40"/>
      <c r="Z22" s="40"/>
      <c r="AA22" s="40"/>
    </row>
    <row r="23" spans="1:27" x14ac:dyDescent="0.25">
      <c r="A23" s="8" t="s">
        <v>29</v>
      </c>
      <c r="M23" s="4"/>
      <c r="P23" s="35"/>
      <c r="Q23" s="35"/>
      <c r="R23" s="35"/>
      <c r="S23" s="36"/>
      <c r="T23" s="36"/>
      <c r="U23" s="36"/>
      <c r="V23" s="36"/>
      <c r="W23" s="36"/>
      <c r="X23" s="40"/>
      <c r="Y23" s="40"/>
      <c r="Z23" s="40"/>
      <c r="AA23" s="40"/>
    </row>
    <row r="24" spans="1:27" x14ac:dyDescent="0.25">
      <c r="A24" s="3">
        <v>4010</v>
      </c>
      <c r="B24" t="s">
        <v>8</v>
      </c>
      <c r="C24" s="45">
        <v>-40000</v>
      </c>
      <c r="E24" s="4">
        <v>-26408</v>
      </c>
      <c r="F24" s="4">
        <v>-35000</v>
      </c>
      <c r="H24" s="4">
        <v>-20081.03</v>
      </c>
      <c r="I24" s="4">
        <v>-35000</v>
      </c>
      <c r="J24" s="20"/>
      <c r="K24" s="4">
        <v>-34535.21</v>
      </c>
      <c r="L24" s="4">
        <v>-28000</v>
      </c>
      <c r="M24" s="4"/>
      <c r="O24" s="43" t="s">
        <v>83</v>
      </c>
      <c r="P24" s="35"/>
      <c r="Q24" s="35"/>
      <c r="R24" s="35"/>
      <c r="S24" s="36"/>
      <c r="T24" s="36">
        <v>-3000</v>
      </c>
      <c r="U24" s="36">
        <v>-3000</v>
      </c>
      <c r="V24" s="36">
        <v>-3000</v>
      </c>
      <c r="W24" s="36">
        <v>-3000</v>
      </c>
      <c r="X24" s="40">
        <v>-3000</v>
      </c>
      <c r="Y24" s="40">
        <v>-3000</v>
      </c>
      <c r="Z24" s="40">
        <v>-3000</v>
      </c>
      <c r="AA24" s="40">
        <v>-3000</v>
      </c>
    </row>
    <row r="25" spans="1:27" x14ac:dyDescent="0.25">
      <c r="A25" s="3"/>
      <c r="B25" t="s">
        <v>54</v>
      </c>
      <c r="C25" s="5">
        <v>0</v>
      </c>
      <c r="E25" s="5">
        <v>0</v>
      </c>
      <c r="F25" s="5">
        <v>0</v>
      </c>
      <c r="H25" s="5">
        <v>0</v>
      </c>
      <c r="I25" s="5">
        <v>-10000</v>
      </c>
      <c r="J25" s="25"/>
      <c r="K25" s="5">
        <v>-18136.8</v>
      </c>
      <c r="L25" s="5"/>
      <c r="M25" s="4">
        <v>-13219.2</v>
      </c>
      <c r="P25" s="35"/>
      <c r="Q25" s="35"/>
      <c r="R25" s="35"/>
      <c r="S25" s="36"/>
      <c r="T25" s="36"/>
      <c r="U25" s="36"/>
      <c r="V25" s="36"/>
      <c r="W25" s="36"/>
      <c r="X25" s="40"/>
      <c r="Y25" s="40"/>
      <c r="Z25" s="40"/>
      <c r="AA25" s="40"/>
    </row>
    <row r="26" spans="1:27" x14ac:dyDescent="0.25">
      <c r="A26" s="8" t="s">
        <v>9</v>
      </c>
      <c r="C26" s="9">
        <f>SUM(C24:C25)</f>
        <v>-40000</v>
      </c>
      <c r="E26" s="9">
        <f>SUM(E24:E25)</f>
        <v>-26408</v>
      </c>
      <c r="F26" s="9">
        <f>SUM(F24:F25)</f>
        <v>-35000</v>
      </c>
      <c r="H26" s="9">
        <f>SUM(H24:H25)</f>
        <v>-20081.03</v>
      </c>
      <c r="I26" s="9">
        <f>SUM(I24:I25)</f>
        <v>-45000</v>
      </c>
      <c r="J26" s="21"/>
      <c r="K26" s="9">
        <f>SUM(K24:K25)</f>
        <v>-52672.009999999995</v>
      </c>
      <c r="L26" s="9">
        <f>SUM(L24)</f>
        <v>-28000</v>
      </c>
      <c r="M26" s="5"/>
      <c r="P26" s="37">
        <f t="shared" ref="P26:AA26" si="4">SUM(P24)</f>
        <v>0</v>
      </c>
      <c r="Q26" s="37">
        <f t="shared" si="4"/>
        <v>0</v>
      </c>
      <c r="R26" s="37">
        <f t="shared" si="4"/>
        <v>0</v>
      </c>
      <c r="S26" s="37">
        <f t="shared" si="4"/>
        <v>0</v>
      </c>
      <c r="T26" s="37">
        <f t="shared" si="4"/>
        <v>-3000</v>
      </c>
      <c r="U26" s="37">
        <f t="shared" si="4"/>
        <v>-3000</v>
      </c>
      <c r="V26" s="37">
        <f t="shared" si="4"/>
        <v>-3000</v>
      </c>
      <c r="W26" s="37">
        <f t="shared" si="4"/>
        <v>-3000</v>
      </c>
      <c r="X26" s="41">
        <f t="shared" si="4"/>
        <v>-3000</v>
      </c>
      <c r="Y26" s="41">
        <f t="shared" si="4"/>
        <v>-3000</v>
      </c>
      <c r="Z26" s="41">
        <f t="shared" si="4"/>
        <v>-3000</v>
      </c>
      <c r="AA26" s="41">
        <f t="shared" si="4"/>
        <v>-3000</v>
      </c>
    </row>
    <row r="27" spans="1:27" x14ac:dyDescent="0.25">
      <c r="A27" s="3"/>
      <c r="M27" s="9">
        <f>SUM(M25)</f>
        <v>-13219.2</v>
      </c>
      <c r="P27" s="35"/>
      <c r="Q27" s="35"/>
      <c r="R27" s="35"/>
      <c r="S27" s="36"/>
      <c r="T27" s="36"/>
      <c r="U27" s="36"/>
      <c r="V27" s="36"/>
      <c r="W27" s="36"/>
      <c r="X27" s="40"/>
      <c r="Y27" s="40"/>
      <c r="Z27" s="40"/>
      <c r="AA27" s="40"/>
    </row>
    <row r="28" spans="1:27" x14ac:dyDescent="0.25">
      <c r="A28" s="3">
        <v>5990</v>
      </c>
      <c r="B28" t="s">
        <v>11</v>
      </c>
      <c r="C28" s="4">
        <v>0</v>
      </c>
      <c r="E28" s="4">
        <v>0</v>
      </c>
      <c r="F28" s="4">
        <v>0</v>
      </c>
      <c r="H28" s="4">
        <v>0</v>
      </c>
      <c r="I28" s="4">
        <v>-8000</v>
      </c>
      <c r="J28" s="20"/>
      <c r="K28" s="4">
        <v>-7267.34</v>
      </c>
      <c r="L28" s="4">
        <v>-4000</v>
      </c>
      <c r="M28" s="4"/>
      <c r="P28" s="35"/>
      <c r="Q28" s="35"/>
      <c r="R28" s="35"/>
      <c r="S28" s="36"/>
      <c r="T28" s="36"/>
      <c r="U28" s="36"/>
      <c r="V28" s="36"/>
      <c r="W28" s="36"/>
      <c r="X28" s="40"/>
      <c r="Y28" s="40"/>
      <c r="Z28" s="40"/>
      <c r="AA28" s="40"/>
    </row>
    <row r="29" spans="1:27" x14ac:dyDescent="0.25">
      <c r="A29" s="3">
        <v>5999</v>
      </c>
      <c r="B29" t="s">
        <v>12</v>
      </c>
      <c r="C29" s="47">
        <v>-93000</v>
      </c>
      <c r="E29" s="5">
        <v>-147042</v>
      </c>
      <c r="F29" s="5">
        <v>-120000</v>
      </c>
      <c r="H29" s="5">
        <v>-147367.04999999999</v>
      </c>
      <c r="I29" s="5">
        <v>-120000</v>
      </c>
      <c r="J29" s="25"/>
      <c r="K29" s="5">
        <v>-143915.25</v>
      </c>
      <c r="L29" s="5">
        <v>-60000</v>
      </c>
      <c r="M29" s="4">
        <v>-4422.1000000000004</v>
      </c>
      <c r="O29" s="43" t="s">
        <v>12</v>
      </c>
      <c r="P29" s="35">
        <v>-11000</v>
      </c>
      <c r="Q29" s="35">
        <v>-11000</v>
      </c>
      <c r="R29" s="35"/>
      <c r="S29" s="36">
        <v>-11000</v>
      </c>
      <c r="T29" s="36">
        <v>-11000</v>
      </c>
      <c r="U29" s="36">
        <v>-11000</v>
      </c>
      <c r="V29" s="36">
        <v>-11000</v>
      </c>
      <c r="W29" s="36">
        <v>-11000</v>
      </c>
      <c r="X29" s="40">
        <v>-11000</v>
      </c>
      <c r="Y29" s="40">
        <v>-11000</v>
      </c>
      <c r="Z29" s="40">
        <v>-11000</v>
      </c>
      <c r="AA29" s="40">
        <v>-11000</v>
      </c>
    </row>
    <row r="30" spans="1:27" x14ac:dyDescent="0.25">
      <c r="A30" s="8" t="s">
        <v>10</v>
      </c>
      <c r="C30" s="9">
        <f t="shared" ref="C30:F30" si="5">SUM(C28:C29)</f>
        <v>-93000</v>
      </c>
      <c r="E30" s="9">
        <f t="shared" si="5"/>
        <v>-147042</v>
      </c>
      <c r="F30" s="9">
        <f t="shared" si="5"/>
        <v>-120000</v>
      </c>
      <c r="H30" s="9">
        <f t="shared" ref="H30" si="6">SUM(H28:H29)</f>
        <v>-147367.04999999999</v>
      </c>
      <c r="I30" s="9">
        <f t="shared" ref="I30:M31" si="7">SUM(I28:I29)</f>
        <v>-128000</v>
      </c>
      <c r="J30" s="21"/>
      <c r="K30" s="9">
        <f t="shared" si="7"/>
        <v>-151182.59</v>
      </c>
      <c r="L30" s="9">
        <f t="shared" si="7"/>
        <v>-64000</v>
      </c>
      <c r="M30" s="5">
        <v>-93219.7</v>
      </c>
      <c r="P30" s="37">
        <f t="shared" ref="P30:AA30" si="8">SUM(P28:P29)</f>
        <v>-11000</v>
      </c>
      <c r="Q30" s="37">
        <f t="shared" si="8"/>
        <v>-11000</v>
      </c>
      <c r="R30" s="37">
        <f t="shared" si="8"/>
        <v>0</v>
      </c>
      <c r="S30" s="37">
        <f t="shared" si="8"/>
        <v>-11000</v>
      </c>
      <c r="T30" s="37">
        <f t="shared" si="8"/>
        <v>-11000</v>
      </c>
      <c r="U30" s="37">
        <f t="shared" si="8"/>
        <v>-11000</v>
      </c>
      <c r="V30" s="37">
        <f t="shared" si="8"/>
        <v>-11000</v>
      </c>
      <c r="W30" s="37">
        <f t="shared" si="8"/>
        <v>-11000</v>
      </c>
      <c r="X30" s="41">
        <f t="shared" si="8"/>
        <v>-11000</v>
      </c>
      <c r="Y30" s="41">
        <f t="shared" si="8"/>
        <v>-11000</v>
      </c>
      <c r="Z30" s="41">
        <f t="shared" si="8"/>
        <v>-11000</v>
      </c>
      <c r="AA30" s="41">
        <f t="shared" si="8"/>
        <v>-11000</v>
      </c>
    </row>
    <row r="31" spans="1:27" x14ac:dyDescent="0.25">
      <c r="A31" s="3"/>
      <c r="M31" s="9">
        <f t="shared" si="7"/>
        <v>-97641.8</v>
      </c>
      <c r="P31" s="35"/>
      <c r="Q31" s="35"/>
      <c r="R31" s="35"/>
      <c r="S31" s="36"/>
      <c r="T31" s="36"/>
      <c r="U31" s="36"/>
      <c r="V31" s="36"/>
      <c r="W31" s="36"/>
      <c r="X31" s="40"/>
      <c r="Y31" s="40"/>
      <c r="Z31" s="40"/>
      <c r="AA31" s="40"/>
    </row>
    <row r="32" spans="1:27" x14ac:dyDescent="0.25">
      <c r="A32" s="8"/>
      <c r="M32" s="4"/>
      <c r="P32" s="35"/>
      <c r="Q32" s="35"/>
      <c r="R32" s="35"/>
      <c r="S32" s="36"/>
      <c r="T32" s="36"/>
      <c r="U32" s="36"/>
      <c r="V32" s="36"/>
      <c r="W32" s="36"/>
      <c r="X32" s="40"/>
      <c r="Y32" s="40"/>
      <c r="Z32" s="40"/>
      <c r="AA32" s="40"/>
    </row>
    <row r="33" spans="1:28" x14ac:dyDescent="0.25">
      <c r="A33" s="3">
        <v>6310</v>
      </c>
      <c r="B33" t="s">
        <v>13</v>
      </c>
      <c r="C33" s="4">
        <v>0</v>
      </c>
      <c r="E33" s="4">
        <v>-3000</v>
      </c>
      <c r="F33" s="4">
        <v>0</v>
      </c>
      <c r="H33" s="4">
        <v>0</v>
      </c>
      <c r="I33" s="4">
        <v>0</v>
      </c>
      <c r="J33" s="20"/>
      <c r="K33" s="4">
        <v>0</v>
      </c>
      <c r="L33" s="4">
        <v>-4000</v>
      </c>
      <c r="M33" s="4"/>
      <c r="O33" s="43" t="s">
        <v>13</v>
      </c>
      <c r="P33" s="35"/>
      <c r="Q33" s="35"/>
      <c r="R33" s="35"/>
      <c r="S33" s="36"/>
      <c r="T33" s="36"/>
      <c r="U33" s="36"/>
      <c r="V33" s="36"/>
      <c r="W33" s="36"/>
      <c r="X33" s="40"/>
      <c r="Y33" s="40"/>
      <c r="Z33" s="40"/>
      <c r="AA33" s="40"/>
    </row>
    <row r="34" spans="1:28" ht="18" customHeight="1" x14ac:dyDescent="0.25">
      <c r="A34" s="3">
        <v>6440</v>
      </c>
      <c r="B34" t="s">
        <v>50</v>
      </c>
      <c r="C34" s="4">
        <v>0</v>
      </c>
      <c r="E34" s="4">
        <v>0</v>
      </c>
      <c r="F34" s="4">
        <v>0</v>
      </c>
      <c r="H34" s="4">
        <v>0</v>
      </c>
      <c r="I34" s="4">
        <v>0</v>
      </c>
      <c r="J34" s="20"/>
      <c r="K34" s="4">
        <v>-6543</v>
      </c>
      <c r="L34" s="4">
        <v>0</v>
      </c>
      <c r="M34" s="4">
        <v>-3489</v>
      </c>
      <c r="O34" s="43" t="s">
        <v>50</v>
      </c>
      <c r="P34" s="35"/>
      <c r="Q34" s="35"/>
      <c r="R34" s="35"/>
      <c r="S34" s="36"/>
      <c r="T34" s="36"/>
      <c r="U34" s="36"/>
      <c r="V34" s="36"/>
      <c r="W34" s="36"/>
      <c r="X34" s="40"/>
      <c r="Y34" s="40"/>
      <c r="Z34" s="40"/>
      <c r="AA34" s="40"/>
    </row>
    <row r="35" spans="1:28" x14ac:dyDescent="0.25">
      <c r="A35" s="3">
        <v>6510</v>
      </c>
      <c r="B35" t="s">
        <v>14</v>
      </c>
      <c r="C35" s="45">
        <v>-60000</v>
      </c>
      <c r="E35" s="4">
        <v>-59174</v>
      </c>
      <c r="F35" s="4">
        <v>-60000</v>
      </c>
      <c r="H35" s="4">
        <v>-70630.11</v>
      </c>
      <c r="I35" s="4">
        <v>-60000</v>
      </c>
      <c r="J35" s="20"/>
      <c r="K35" s="4">
        <v>-55589</v>
      </c>
      <c r="L35" s="4">
        <v>-50000</v>
      </c>
      <c r="M35" s="4">
        <v>0</v>
      </c>
      <c r="O35" s="43" t="s">
        <v>14</v>
      </c>
      <c r="P35" s="35"/>
      <c r="Q35" s="35"/>
      <c r="R35" s="35"/>
      <c r="S35" s="36"/>
      <c r="T35" s="36">
        <v>-5000</v>
      </c>
      <c r="U35" s="36">
        <v>-5000</v>
      </c>
      <c r="V35" s="36">
        <v>-5000</v>
      </c>
      <c r="W35" s="36">
        <v>-5000</v>
      </c>
      <c r="X35" s="40">
        <v>-5000</v>
      </c>
      <c r="Y35" s="40">
        <v>-5000</v>
      </c>
      <c r="Z35" s="40">
        <v>-5000</v>
      </c>
      <c r="AA35" s="40">
        <v>-5000</v>
      </c>
    </row>
    <row r="36" spans="1:28" x14ac:dyDescent="0.25">
      <c r="A36" s="3">
        <v>6531</v>
      </c>
      <c r="B36" t="s">
        <v>15</v>
      </c>
      <c r="C36" s="45">
        <v>-80000</v>
      </c>
      <c r="E36" s="4">
        <v>-77574</v>
      </c>
      <c r="F36" s="4">
        <v>-120000</v>
      </c>
      <c r="H36" s="4">
        <v>-38015</v>
      </c>
      <c r="I36" s="4">
        <v>-120000</v>
      </c>
      <c r="J36" s="20"/>
      <c r="K36" s="4">
        <v>-101920</v>
      </c>
      <c r="L36" s="4">
        <v>-90000</v>
      </c>
      <c r="M36" s="4">
        <v>-54463</v>
      </c>
      <c r="O36" s="43" t="s">
        <v>85</v>
      </c>
      <c r="P36" s="36">
        <v>-100000</v>
      </c>
      <c r="Q36" s="35"/>
      <c r="R36" s="35"/>
      <c r="S36" s="36"/>
      <c r="T36" s="36">
        <v>-35000</v>
      </c>
      <c r="U36" s="36"/>
      <c r="V36" s="36"/>
      <c r="W36" s="36"/>
      <c r="X36" s="40"/>
      <c r="Y36" s="40"/>
      <c r="Z36" s="40"/>
      <c r="AA36" s="40"/>
    </row>
    <row r="37" spans="1:28" x14ac:dyDescent="0.25">
      <c r="A37" s="3">
        <v>6525</v>
      </c>
      <c r="B37" t="s">
        <v>36</v>
      </c>
      <c r="C37" s="4">
        <v>0</v>
      </c>
      <c r="E37" s="4">
        <v>0</v>
      </c>
      <c r="F37" s="4">
        <v>0</v>
      </c>
      <c r="H37" s="4">
        <v>0</v>
      </c>
      <c r="I37" s="4">
        <v>-8000</v>
      </c>
      <c r="J37" s="20"/>
      <c r="K37" s="4">
        <v>-8683</v>
      </c>
      <c r="L37" s="4">
        <v>-5000</v>
      </c>
      <c r="M37" s="4">
        <v>-105264</v>
      </c>
      <c r="O37" s="43" t="s">
        <v>93</v>
      </c>
      <c r="P37" s="35"/>
      <c r="Q37" s="35"/>
      <c r="R37" s="35"/>
      <c r="S37" s="36"/>
      <c r="T37" s="36">
        <v>-3300</v>
      </c>
      <c r="U37" s="36"/>
      <c r="V37" s="36"/>
      <c r="W37" s="36"/>
      <c r="X37" s="40"/>
      <c r="Y37" s="40"/>
      <c r="Z37" s="40"/>
      <c r="AA37" s="40"/>
    </row>
    <row r="38" spans="1:28" x14ac:dyDescent="0.25">
      <c r="A38" s="3">
        <v>6530</v>
      </c>
      <c r="B38" t="s">
        <v>16</v>
      </c>
      <c r="C38" s="45">
        <v>-112000</v>
      </c>
      <c r="E38" s="4">
        <v>-140290</v>
      </c>
      <c r="F38" s="4">
        <v>-28000</v>
      </c>
      <c r="H38" s="4">
        <v>-135155.44</v>
      </c>
      <c r="I38" s="4">
        <v>-60000</v>
      </c>
      <c r="J38" s="20"/>
      <c r="K38" s="4">
        <v>-64382.400000000001</v>
      </c>
      <c r="L38" s="4">
        <v>-60000</v>
      </c>
      <c r="M38" s="4">
        <v>-2414</v>
      </c>
      <c r="O38" s="43" t="s">
        <v>16</v>
      </c>
      <c r="P38" s="35"/>
      <c r="Q38" s="35"/>
      <c r="R38" s="35"/>
      <c r="S38" s="36"/>
      <c r="T38" s="36"/>
      <c r="U38" s="36"/>
      <c r="V38" s="36"/>
      <c r="W38" s="36"/>
      <c r="X38" s="40"/>
      <c r="Y38" s="40"/>
      <c r="Z38" s="40">
        <v>0</v>
      </c>
      <c r="AA38" s="40"/>
    </row>
    <row r="39" spans="1:28" x14ac:dyDescent="0.25">
      <c r="A39" s="3">
        <v>6531</v>
      </c>
      <c r="B39" t="s">
        <v>51</v>
      </c>
      <c r="C39" s="4">
        <v>0</v>
      </c>
      <c r="E39" s="4">
        <v>-1500</v>
      </c>
      <c r="F39" s="4">
        <v>-20000</v>
      </c>
      <c r="H39" s="4">
        <v>-20345</v>
      </c>
      <c r="I39" s="4">
        <v>-40000</v>
      </c>
      <c r="J39" s="20"/>
      <c r="K39" s="4">
        <v>-38450</v>
      </c>
      <c r="L39" s="4">
        <v>-5000</v>
      </c>
      <c r="M39" s="4">
        <v>-62999.79</v>
      </c>
      <c r="O39" s="43" t="s">
        <v>94</v>
      </c>
      <c r="P39" s="36">
        <v>-5000</v>
      </c>
      <c r="Q39" s="36">
        <v>-6000</v>
      </c>
      <c r="R39" s="36"/>
      <c r="S39" s="36">
        <v>-9000</v>
      </c>
      <c r="T39" s="36"/>
      <c r="U39" s="36"/>
      <c r="V39" s="36"/>
      <c r="W39" s="36">
        <v>-4000</v>
      </c>
      <c r="X39" s="40"/>
      <c r="Y39" s="40"/>
      <c r="Z39" s="40">
        <v>-4000</v>
      </c>
      <c r="AA39" s="40">
        <v>-2000</v>
      </c>
      <c r="AB39" s="4">
        <f>SUM(P39:AA39)</f>
        <v>-30000</v>
      </c>
    </row>
    <row r="40" spans="1:28" x14ac:dyDescent="0.25">
      <c r="A40" s="3"/>
      <c r="B40" t="s">
        <v>65</v>
      </c>
      <c r="C40" s="4">
        <v>0</v>
      </c>
      <c r="E40" s="4">
        <v>0</v>
      </c>
      <c r="F40" s="4">
        <v>0</v>
      </c>
      <c r="H40" s="4">
        <v>-18773.68</v>
      </c>
      <c r="I40" s="4">
        <v>0</v>
      </c>
      <c r="J40" s="20"/>
      <c r="K40" s="4"/>
      <c r="L40" s="4"/>
      <c r="M40" s="4"/>
      <c r="O40" s="43" t="s">
        <v>88</v>
      </c>
      <c r="P40" s="35"/>
      <c r="Q40" s="35"/>
      <c r="R40" s="35"/>
      <c r="S40" s="36"/>
      <c r="T40" s="36"/>
      <c r="U40" s="36"/>
      <c r="V40" s="36"/>
      <c r="W40" s="36"/>
      <c r="X40" s="40"/>
      <c r="Y40" s="40"/>
      <c r="Z40" s="40"/>
      <c r="AA40" s="40"/>
    </row>
    <row r="41" spans="1:28" x14ac:dyDescent="0.25">
      <c r="A41" s="3">
        <v>6535</v>
      </c>
      <c r="B41" t="s">
        <v>38</v>
      </c>
      <c r="C41" s="4">
        <v>0</v>
      </c>
      <c r="E41" s="4">
        <v>0</v>
      </c>
      <c r="F41" s="4">
        <v>0</v>
      </c>
      <c r="H41" s="4">
        <v>0</v>
      </c>
      <c r="I41" s="4">
        <v>-1000</v>
      </c>
      <c r="J41" s="20"/>
      <c r="K41" s="4">
        <v>-515</v>
      </c>
      <c r="L41" s="4">
        <v>-3000</v>
      </c>
      <c r="M41" s="4">
        <v>0</v>
      </c>
      <c r="O41" s="43" t="s">
        <v>89</v>
      </c>
      <c r="P41" s="35"/>
      <c r="Q41" s="35"/>
      <c r="R41" s="35"/>
      <c r="S41" s="36"/>
      <c r="T41" s="36"/>
      <c r="U41" s="36"/>
      <c r="V41" s="36"/>
      <c r="W41" s="36"/>
      <c r="X41" s="40"/>
      <c r="Y41" s="40"/>
      <c r="Z41" s="40"/>
      <c r="AA41" s="40"/>
    </row>
    <row r="42" spans="1:28" x14ac:dyDescent="0.25">
      <c r="A42" s="3">
        <v>6540</v>
      </c>
      <c r="B42" t="s">
        <v>39</v>
      </c>
      <c r="C42" s="4">
        <v>-1500</v>
      </c>
      <c r="E42" s="4">
        <v>0</v>
      </c>
      <c r="F42" s="4">
        <v>-1500</v>
      </c>
      <c r="H42" s="4">
        <v>-5288</v>
      </c>
      <c r="I42" s="4">
        <v>-1500</v>
      </c>
      <c r="J42" s="20"/>
      <c r="K42" s="4">
        <v>-1354.75</v>
      </c>
      <c r="L42" s="4">
        <v>0</v>
      </c>
      <c r="M42" s="4">
        <v>0</v>
      </c>
      <c r="O42" s="43" t="s">
        <v>39</v>
      </c>
      <c r="P42" s="35"/>
      <c r="Q42" s="35"/>
      <c r="R42" s="35"/>
      <c r="S42" s="36"/>
      <c r="T42" s="36"/>
      <c r="U42" s="36"/>
      <c r="V42" s="36"/>
      <c r="W42" s="36"/>
      <c r="X42" s="40"/>
      <c r="Y42" s="40"/>
      <c r="Z42" s="40"/>
      <c r="AA42" s="40"/>
    </row>
    <row r="43" spans="1:28" x14ac:dyDescent="0.25">
      <c r="A43" s="3">
        <v>6541</v>
      </c>
      <c r="B43" t="s">
        <v>40</v>
      </c>
      <c r="C43" s="4">
        <v>-9000</v>
      </c>
      <c r="E43" s="4">
        <v>0</v>
      </c>
      <c r="F43" s="4">
        <v>-2000</v>
      </c>
      <c r="H43" s="4">
        <v>-47834</v>
      </c>
      <c r="I43" s="4">
        <v>-2000</v>
      </c>
      <c r="J43" s="20"/>
      <c r="K43" s="4">
        <v>-2912</v>
      </c>
      <c r="L43" s="4">
        <v>0</v>
      </c>
      <c r="M43" s="4">
        <v>0</v>
      </c>
      <c r="O43" s="43" t="s">
        <v>40</v>
      </c>
      <c r="P43" s="35"/>
      <c r="Q43" s="35"/>
      <c r="R43" s="35"/>
      <c r="S43" s="36"/>
      <c r="T43" s="36"/>
      <c r="U43" s="36"/>
      <c r="V43" s="36"/>
      <c r="W43" s="36"/>
      <c r="X43" s="40"/>
      <c r="Y43" s="40"/>
      <c r="Z43" s="40"/>
      <c r="AA43" s="40"/>
    </row>
    <row r="44" spans="1:28" x14ac:dyDescent="0.25">
      <c r="A44" s="3">
        <v>6543</v>
      </c>
      <c r="B44" t="s">
        <v>66</v>
      </c>
      <c r="C44" s="4">
        <v>0</v>
      </c>
      <c r="E44" s="4">
        <v>0</v>
      </c>
      <c r="F44" s="4">
        <v>0</v>
      </c>
      <c r="H44" s="4">
        <v>-908</v>
      </c>
      <c r="I44" s="4">
        <v>0</v>
      </c>
      <c r="J44" s="20"/>
      <c r="K44" s="4">
        <v>0</v>
      </c>
      <c r="L44" s="4">
        <v>0</v>
      </c>
      <c r="M44" s="4"/>
      <c r="O44" s="43" t="s">
        <v>66</v>
      </c>
      <c r="P44" s="35"/>
      <c r="Q44" s="35"/>
      <c r="R44" s="35"/>
      <c r="S44" s="36"/>
      <c r="T44" s="36"/>
      <c r="U44" s="36"/>
      <c r="V44" s="36"/>
      <c r="W44" s="36"/>
      <c r="X44" s="40"/>
      <c r="Y44" s="40"/>
      <c r="Z44" s="40"/>
      <c r="AA44" s="40"/>
    </row>
    <row r="45" spans="1:28" x14ac:dyDescent="0.25">
      <c r="A45" s="3">
        <v>6550</v>
      </c>
      <c r="B45" t="s">
        <v>17</v>
      </c>
      <c r="C45" s="4">
        <v>-10000</v>
      </c>
      <c r="E45" s="4">
        <v>-24826</v>
      </c>
      <c r="F45" s="4">
        <v>-8000</v>
      </c>
      <c r="H45" s="4">
        <v>-3442</v>
      </c>
      <c r="I45" s="4">
        <v>-2000</v>
      </c>
      <c r="J45" s="20"/>
      <c r="K45" s="4">
        <v>-1514.82</v>
      </c>
      <c r="L45" s="4">
        <v>-15000</v>
      </c>
      <c r="M45" s="4">
        <v>-2308</v>
      </c>
      <c r="O45" s="43" t="s">
        <v>17</v>
      </c>
      <c r="P45" s="35"/>
      <c r="Q45" s="35"/>
      <c r="R45" s="35"/>
      <c r="S45" s="36"/>
      <c r="T45" s="36"/>
      <c r="U45" s="36"/>
      <c r="V45" s="36"/>
      <c r="W45" s="36"/>
      <c r="X45" s="40"/>
      <c r="Y45" s="40"/>
      <c r="Z45" s="40"/>
      <c r="AA45" s="40"/>
    </row>
    <row r="46" spans="1:28" x14ac:dyDescent="0.25">
      <c r="A46" s="3">
        <v>6560</v>
      </c>
      <c r="B46" t="s">
        <v>41</v>
      </c>
      <c r="C46" s="4">
        <v>0</v>
      </c>
      <c r="E46" s="4">
        <v>0</v>
      </c>
      <c r="F46" s="4">
        <v>0</v>
      </c>
      <c r="H46" s="4">
        <v>0</v>
      </c>
      <c r="I46" s="4">
        <v>0</v>
      </c>
      <c r="J46" s="20"/>
      <c r="K46" s="4">
        <v>0</v>
      </c>
      <c r="L46" s="4">
        <v>0</v>
      </c>
      <c r="M46" s="4">
        <v>-10777</v>
      </c>
      <c r="O46" s="43" t="s">
        <v>87</v>
      </c>
      <c r="P46" s="35"/>
      <c r="Q46" s="35"/>
      <c r="R46" s="35"/>
      <c r="S46" s="36"/>
      <c r="T46" s="36"/>
      <c r="U46" s="36"/>
      <c r="V46" s="36"/>
      <c r="W46" s="36"/>
      <c r="X46" s="40"/>
      <c r="Y46" s="40"/>
      <c r="Z46" s="40"/>
      <c r="AA46" s="40"/>
    </row>
    <row r="47" spans="1:28" x14ac:dyDescent="0.25">
      <c r="A47" s="3">
        <v>6570</v>
      </c>
      <c r="B47" t="s">
        <v>18</v>
      </c>
      <c r="C47" s="4">
        <v>-10000</v>
      </c>
      <c r="E47" s="4">
        <v>0</v>
      </c>
      <c r="F47" s="4">
        <v>-29000</v>
      </c>
      <c r="H47" s="4">
        <v>-908</v>
      </c>
      <c r="I47" s="4">
        <v>-20000</v>
      </c>
      <c r="J47" s="20"/>
      <c r="K47" s="4">
        <v>-32074.3</v>
      </c>
      <c r="L47" s="4">
        <v>-30000</v>
      </c>
      <c r="M47" s="4">
        <v>0</v>
      </c>
      <c r="O47" s="43" t="s">
        <v>18</v>
      </c>
      <c r="P47" s="35"/>
      <c r="Q47" s="35"/>
      <c r="R47" s="35"/>
      <c r="S47" s="36"/>
      <c r="T47" s="36">
        <v>-10000</v>
      </c>
      <c r="U47" s="36"/>
      <c r="V47" s="36"/>
      <c r="W47" s="36"/>
      <c r="X47" s="40"/>
      <c r="Y47" s="40"/>
      <c r="Z47" s="40">
        <v>-10000</v>
      </c>
      <c r="AA47" s="40"/>
    </row>
    <row r="48" spans="1:28" x14ac:dyDescent="0.25">
      <c r="A48" s="3">
        <v>6580</v>
      </c>
      <c r="B48" t="s">
        <v>26</v>
      </c>
      <c r="C48" s="4">
        <v>-14000</v>
      </c>
      <c r="E48" s="4">
        <v>-10210</v>
      </c>
      <c r="F48" s="4">
        <v>-10000</v>
      </c>
      <c r="H48" s="4">
        <v>-7698</v>
      </c>
      <c r="I48" s="4">
        <v>-30000</v>
      </c>
      <c r="J48" s="20"/>
      <c r="K48" s="4">
        <v>-2213.7399999999998</v>
      </c>
      <c r="L48" s="4">
        <v>-30000</v>
      </c>
      <c r="M48" s="4">
        <v>-39056</v>
      </c>
      <c r="O48" s="43" t="s">
        <v>68</v>
      </c>
      <c r="P48" s="35">
        <v>-3000</v>
      </c>
      <c r="Q48" s="35">
        <v>-3000</v>
      </c>
      <c r="R48" s="35">
        <v>0</v>
      </c>
      <c r="S48" s="35">
        <v>0</v>
      </c>
      <c r="T48" s="35">
        <v>-3000</v>
      </c>
      <c r="U48" s="35">
        <v>-3000</v>
      </c>
      <c r="V48" s="35">
        <v>-3000</v>
      </c>
      <c r="W48" s="35">
        <v>-3000</v>
      </c>
      <c r="X48" s="40">
        <v>-3000</v>
      </c>
      <c r="Y48" s="40">
        <v>-3000</v>
      </c>
      <c r="Z48" s="40">
        <v>-3000</v>
      </c>
      <c r="AA48" s="40">
        <v>-3000</v>
      </c>
    </row>
    <row r="49" spans="1:28" x14ac:dyDescent="0.25">
      <c r="A49" s="3">
        <v>6700</v>
      </c>
      <c r="B49" t="s">
        <v>42</v>
      </c>
      <c r="C49" s="4">
        <v>-7000</v>
      </c>
      <c r="E49" s="4">
        <v>-7000</v>
      </c>
      <c r="F49" s="4">
        <v>-7000</v>
      </c>
      <c r="H49" s="4">
        <v>-7000</v>
      </c>
      <c r="I49" s="4">
        <v>-7000</v>
      </c>
      <c r="J49" s="20"/>
      <c r="K49" s="4">
        <v>-7000</v>
      </c>
      <c r="L49" s="4">
        <v>0</v>
      </c>
      <c r="M49" s="4">
        <v>0</v>
      </c>
      <c r="O49" s="43" t="s">
        <v>42</v>
      </c>
      <c r="P49" s="35"/>
      <c r="Q49" s="35"/>
      <c r="R49" s="35"/>
      <c r="S49" s="36"/>
      <c r="T49" s="36"/>
      <c r="U49" s="36"/>
      <c r="V49" s="36"/>
      <c r="W49" s="36"/>
      <c r="X49" s="40"/>
      <c r="Y49" s="40"/>
      <c r="Z49" s="40"/>
      <c r="AA49" s="40"/>
    </row>
    <row r="50" spans="1:28" x14ac:dyDescent="0.25">
      <c r="A50" s="3">
        <v>6740</v>
      </c>
      <c r="B50" t="s">
        <v>97</v>
      </c>
      <c r="C50" s="4"/>
      <c r="E50" s="4">
        <v>-9375</v>
      </c>
      <c r="F50" s="4"/>
      <c r="H50" s="4"/>
      <c r="I50" s="4"/>
      <c r="J50" s="20"/>
      <c r="K50" s="4"/>
      <c r="L50" s="4"/>
      <c r="M50" s="4"/>
      <c r="P50" s="35"/>
      <c r="Q50" s="35"/>
      <c r="R50" s="35"/>
      <c r="S50" s="36"/>
      <c r="T50" s="36"/>
      <c r="U50" s="36"/>
      <c r="V50" s="36"/>
      <c r="W50" s="36"/>
      <c r="X50" s="40"/>
      <c r="Y50" s="40"/>
      <c r="Z50" s="40"/>
      <c r="AA50" s="40"/>
    </row>
    <row r="51" spans="1:28" x14ac:dyDescent="0.25">
      <c r="A51" s="3">
        <v>6860</v>
      </c>
      <c r="B51" t="s">
        <v>34</v>
      </c>
      <c r="C51" s="4">
        <v>-5000</v>
      </c>
      <c r="E51" s="4">
        <v>-2045</v>
      </c>
      <c r="F51" s="4">
        <v>-7500</v>
      </c>
      <c r="H51" s="4">
        <v>-33860</v>
      </c>
      <c r="I51" s="4">
        <v>-7500</v>
      </c>
      <c r="J51" s="20"/>
      <c r="K51" s="4">
        <v>-7500</v>
      </c>
      <c r="L51" s="4">
        <v>-10000</v>
      </c>
      <c r="M51" s="4">
        <v>-8200</v>
      </c>
      <c r="O51" s="43" t="s">
        <v>67</v>
      </c>
      <c r="P51" s="35"/>
      <c r="Q51" s="35"/>
      <c r="R51" s="35"/>
      <c r="S51" s="36"/>
      <c r="T51" s="36"/>
      <c r="U51" s="36"/>
      <c r="V51" s="36"/>
      <c r="W51" s="36"/>
      <c r="X51" s="40"/>
      <c r="Y51" s="40"/>
      <c r="Z51" s="40"/>
      <c r="AA51" s="40"/>
    </row>
    <row r="52" spans="1:28" x14ac:dyDescent="0.25">
      <c r="A52" s="3">
        <v>6861</v>
      </c>
      <c r="B52" t="s">
        <v>19</v>
      </c>
      <c r="C52" s="4">
        <v>-8000</v>
      </c>
      <c r="E52" s="4">
        <v>-19900</v>
      </c>
      <c r="F52" s="4">
        <v>-8000</v>
      </c>
      <c r="H52" s="4">
        <v>0</v>
      </c>
      <c r="I52" s="4">
        <v>-6000</v>
      </c>
      <c r="J52" s="20"/>
      <c r="K52" s="4">
        <v>-6000</v>
      </c>
      <c r="L52" s="4">
        <v>-5000</v>
      </c>
      <c r="M52" s="4">
        <v>-5625</v>
      </c>
      <c r="O52" s="43" t="s">
        <v>86</v>
      </c>
      <c r="P52" s="35"/>
      <c r="Q52" s="35"/>
      <c r="R52" s="35"/>
      <c r="S52" s="36"/>
      <c r="T52" s="36"/>
      <c r="U52" s="36"/>
      <c r="V52" s="36"/>
      <c r="W52" s="36"/>
      <c r="X52" s="40"/>
      <c r="Y52" s="40"/>
      <c r="Z52" s="40"/>
      <c r="AA52" s="40"/>
    </row>
    <row r="53" spans="1:28" x14ac:dyDescent="0.25">
      <c r="A53" s="3">
        <v>7140</v>
      </c>
      <c r="B53" t="s">
        <v>49</v>
      </c>
      <c r="C53" s="4">
        <v>-1000</v>
      </c>
      <c r="E53" s="4">
        <v>0</v>
      </c>
      <c r="F53" s="4">
        <v>-1000</v>
      </c>
      <c r="H53" s="4">
        <v>-516.79999999999995</v>
      </c>
      <c r="I53" s="4">
        <v>-3000</v>
      </c>
      <c r="J53" s="20"/>
      <c r="K53" s="4">
        <v>-3742.8</v>
      </c>
      <c r="L53" s="4">
        <v>0</v>
      </c>
      <c r="M53" s="4">
        <v>1</v>
      </c>
      <c r="P53" s="35"/>
      <c r="Q53" s="35"/>
      <c r="R53" s="35"/>
      <c r="S53" s="36"/>
      <c r="T53" s="36"/>
      <c r="U53" s="36"/>
      <c r="V53" s="36"/>
      <c r="W53" s="36"/>
      <c r="X53" s="40"/>
      <c r="Y53" s="40"/>
      <c r="Z53" s="40"/>
      <c r="AA53" s="40"/>
    </row>
    <row r="54" spans="1:28" x14ac:dyDescent="0.25">
      <c r="A54" s="3">
        <v>7199</v>
      </c>
      <c r="B54" t="s">
        <v>48</v>
      </c>
      <c r="C54" s="4">
        <v>0</v>
      </c>
      <c r="E54" s="4">
        <v>0</v>
      </c>
      <c r="F54" s="4">
        <v>0</v>
      </c>
      <c r="H54" s="4">
        <v>0</v>
      </c>
      <c r="I54" s="4">
        <v>-6000</v>
      </c>
      <c r="J54" s="20"/>
      <c r="K54" s="4">
        <v>-6113.2</v>
      </c>
      <c r="L54" s="4">
        <v>0</v>
      </c>
      <c r="M54" s="4">
        <v>0</v>
      </c>
      <c r="P54" s="37">
        <f t="shared" ref="P54:AA54" si="9">SUM(P33:P53)</f>
        <v>-108000</v>
      </c>
      <c r="Q54" s="37">
        <f t="shared" si="9"/>
        <v>-9000</v>
      </c>
      <c r="R54" s="37">
        <f t="shared" si="9"/>
        <v>0</v>
      </c>
      <c r="S54" s="37">
        <f t="shared" si="9"/>
        <v>-9000</v>
      </c>
      <c r="T54" s="37">
        <f t="shared" si="9"/>
        <v>-56300</v>
      </c>
      <c r="U54" s="37">
        <f t="shared" si="9"/>
        <v>-8000</v>
      </c>
      <c r="V54" s="37">
        <f t="shared" si="9"/>
        <v>-8000</v>
      </c>
      <c r="W54" s="37">
        <f t="shared" si="9"/>
        <v>-12000</v>
      </c>
      <c r="X54" s="41">
        <f t="shared" si="9"/>
        <v>-8000</v>
      </c>
      <c r="Y54" s="41">
        <f t="shared" si="9"/>
        <v>-8000</v>
      </c>
      <c r="Z54" s="41">
        <f t="shared" si="9"/>
        <v>-22000</v>
      </c>
      <c r="AA54" s="41">
        <f t="shared" si="9"/>
        <v>-10000</v>
      </c>
    </row>
    <row r="55" spans="1:28" x14ac:dyDescent="0.25">
      <c r="A55" s="3">
        <v>7410</v>
      </c>
      <c r="B55" t="s">
        <v>47</v>
      </c>
      <c r="C55" s="4">
        <v>0</v>
      </c>
      <c r="E55" s="4">
        <v>0</v>
      </c>
      <c r="F55" s="4">
        <v>0</v>
      </c>
      <c r="H55" s="4">
        <v>-6500</v>
      </c>
      <c r="I55" s="4">
        <v>0</v>
      </c>
      <c r="J55" s="20"/>
      <c r="K55" s="4">
        <v>0</v>
      </c>
      <c r="L55" s="4">
        <v>0</v>
      </c>
      <c r="M55" s="4">
        <v>0</v>
      </c>
      <c r="P55" s="35"/>
      <c r="Q55" s="35"/>
      <c r="R55" s="35"/>
      <c r="S55" s="36"/>
      <c r="T55" s="36"/>
      <c r="U55" s="36"/>
      <c r="V55" s="36"/>
      <c r="W55" s="36"/>
      <c r="X55" s="40"/>
      <c r="Y55" s="40"/>
      <c r="Z55" s="40"/>
      <c r="AA55" s="40"/>
    </row>
    <row r="56" spans="1:28" x14ac:dyDescent="0.25">
      <c r="A56" s="3">
        <v>7420</v>
      </c>
      <c r="B56" t="s">
        <v>46</v>
      </c>
      <c r="C56" s="4">
        <v>0</v>
      </c>
      <c r="E56" s="4">
        <v>0</v>
      </c>
      <c r="F56" s="4">
        <v>0</v>
      </c>
      <c r="H56" s="4">
        <v>0</v>
      </c>
      <c r="I56" s="4">
        <v>-2000</v>
      </c>
      <c r="J56" s="20"/>
      <c r="K56" s="4">
        <v>-1980</v>
      </c>
      <c r="L56" s="4">
        <v>0</v>
      </c>
      <c r="M56" s="4">
        <v>0</v>
      </c>
      <c r="O56" s="43" t="s">
        <v>90</v>
      </c>
      <c r="P56" s="38">
        <f t="shared" ref="P56:AA56" si="10">SUM(P26,P30,P54)</f>
        <v>-119000</v>
      </c>
      <c r="Q56" s="38">
        <f t="shared" si="10"/>
        <v>-20000</v>
      </c>
      <c r="R56" s="38">
        <f t="shared" si="10"/>
        <v>0</v>
      </c>
      <c r="S56" s="38">
        <f t="shared" si="10"/>
        <v>-20000</v>
      </c>
      <c r="T56" s="38">
        <f t="shared" si="10"/>
        <v>-70300</v>
      </c>
      <c r="U56" s="38">
        <f t="shared" si="10"/>
        <v>-22000</v>
      </c>
      <c r="V56" s="38">
        <f t="shared" si="10"/>
        <v>-22000</v>
      </c>
      <c r="W56" s="38">
        <f t="shared" si="10"/>
        <v>-26000</v>
      </c>
      <c r="X56" s="42">
        <f t="shared" si="10"/>
        <v>-22000</v>
      </c>
      <c r="Y56" s="42">
        <f t="shared" si="10"/>
        <v>-22000</v>
      </c>
      <c r="Z56" s="42">
        <f t="shared" si="10"/>
        <v>-36000</v>
      </c>
      <c r="AA56" s="42">
        <f t="shared" si="10"/>
        <v>-24000</v>
      </c>
    </row>
    <row r="57" spans="1:28" x14ac:dyDescent="0.25">
      <c r="A57" s="3">
        <v>7600</v>
      </c>
      <c r="B57" t="s">
        <v>45</v>
      </c>
      <c r="C57" s="4">
        <v>-2500</v>
      </c>
      <c r="E57" s="4">
        <v>-2800</v>
      </c>
      <c r="F57" s="4">
        <v>0</v>
      </c>
      <c r="H57" s="4">
        <v>0</v>
      </c>
      <c r="I57" s="4">
        <v>0</v>
      </c>
      <c r="J57" s="20"/>
      <c r="K57" s="4">
        <v>0</v>
      </c>
      <c r="L57" s="4">
        <v>0</v>
      </c>
      <c r="M57" s="4">
        <v>0</v>
      </c>
      <c r="P57" s="33"/>
      <c r="Q57" s="33"/>
      <c r="R57" s="33"/>
      <c r="S57" s="4"/>
      <c r="T57" s="4"/>
      <c r="U57" s="4"/>
      <c r="V57" s="4"/>
      <c r="W57" s="4"/>
      <c r="X57" s="4"/>
      <c r="Y57" s="4"/>
      <c r="Z57" s="4"/>
      <c r="AA57" s="4"/>
    </row>
    <row r="58" spans="1:28" x14ac:dyDescent="0.25">
      <c r="A58" s="3">
        <v>7770</v>
      </c>
      <c r="B58" t="s">
        <v>44</v>
      </c>
      <c r="C58" s="4">
        <v>-5000</v>
      </c>
      <c r="E58" s="4">
        <v>-7442</v>
      </c>
      <c r="F58" s="4">
        <v>-5000</v>
      </c>
      <c r="H58" s="4">
        <v>-6060</v>
      </c>
      <c r="I58" s="4">
        <v>500</v>
      </c>
      <c r="J58" s="20"/>
      <c r="K58" s="4">
        <v>500</v>
      </c>
      <c r="L58" s="4">
        <v>0</v>
      </c>
      <c r="M58" s="4">
        <v>0</v>
      </c>
      <c r="O58" s="43" t="s">
        <v>91</v>
      </c>
      <c r="P58" s="12">
        <f t="shared" ref="P58:AA58" si="11">SUM(P21+P56)</f>
        <v>-119000</v>
      </c>
      <c r="Q58" s="12">
        <f t="shared" si="11"/>
        <v>-20000</v>
      </c>
      <c r="R58" s="12">
        <f t="shared" si="11"/>
        <v>0</v>
      </c>
      <c r="S58" s="12">
        <f t="shared" si="11"/>
        <v>-20000</v>
      </c>
      <c r="T58" s="12">
        <f t="shared" si="11"/>
        <v>16450</v>
      </c>
      <c r="U58" s="12">
        <f t="shared" si="11"/>
        <v>139250</v>
      </c>
      <c r="V58" s="12">
        <f t="shared" si="11"/>
        <v>139250</v>
      </c>
      <c r="W58" s="12">
        <f t="shared" si="11"/>
        <v>-14750</v>
      </c>
      <c r="X58" s="12">
        <f t="shared" si="11"/>
        <v>-10750</v>
      </c>
      <c r="Y58" s="12">
        <f t="shared" si="11"/>
        <v>-10750</v>
      </c>
      <c r="Z58" s="12">
        <f t="shared" si="11"/>
        <v>-24750</v>
      </c>
      <c r="AA58" s="12">
        <f t="shared" si="11"/>
        <v>-12750</v>
      </c>
      <c r="AB58" s="4">
        <f>SUM(P58:AA58)</f>
        <v>62200</v>
      </c>
    </row>
    <row r="59" spans="1:28" x14ac:dyDescent="0.25">
      <c r="A59" s="3">
        <v>7775</v>
      </c>
      <c r="B59" t="s">
        <v>20</v>
      </c>
      <c r="C59" s="4">
        <v>-5000</v>
      </c>
      <c r="E59" s="4">
        <v>-4000</v>
      </c>
      <c r="F59" s="4">
        <v>-5000</v>
      </c>
      <c r="H59" s="4">
        <v>-7000</v>
      </c>
      <c r="I59" s="4">
        <v>-3500</v>
      </c>
      <c r="J59" s="20"/>
      <c r="K59" s="4">
        <v>-3500</v>
      </c>
      <c r="L59" s="4">
        <v>-5000</v>
      </c>
      <c r="M59" s="4">
        <v>0</v>
      </c>
      <c r="P59" s="33"/>
      <c r="Q59" s="33"/>
      <c r="R59" s="33"/>
      <c r="S59" s="4"/>
      <c r="T59" s="4"/>
      <c r="U59" s="4"/>
      <c r="V59" s="4"/>
      <c r="W59" s="4"/>
      <c r="X59" s="4"/>
      <c r="Y59" s="4"/>
      <c r="Z59" s="4"/>
      <c r="AA59" s="4"/>
    </row>
    <row r="60" spans="1:28" x14ac:dyDescent="0.25">
      <c r="A60" s="3">
        <v>7780</v>
      </c>
      <c r="B60" t="s">
        <v>21</v>
      </c>
      <c r="C60" s="4">
        <v>0</v>
      </c>
      <c r="E60" s="4">
        <v>0</v>
      </c>
      <c r="F60" s="4">
        <v>0</v>
      </c>
      <c r="H60" s="4">
        <v>0</v>
      </c>
      <c r="I60" s="4">
        <v>0</v>
      </c>
      <c r="J60" s="20"/>
      <c r="K60" s="4">
        <v>0</v>
      </c>
      <c r="L60" s="4">
        <v>0</v>
      </c>
      <c r="M60" s="4">
        <v>-12500</v>
      </c>
      <c r="P60" s="33"/>
      <c r="Q60" s="33"/>
      <c r="R60" s="33"/>
      <c r="S60" s="4"/>
      <c r="T60" s="4"/>
      <c r="U60" s="4"/>
      <c r="V60" s="4"/>
      <c r="W60" s="4"/>
      <c r="X60" s="4"/>
      <c r="Y60" s="4"/>
      <c r="Z60" s="4"/>
      <c r="AA60" s="4"/>
    </row>
    <row r="61" spans="1:28" x14ac:dyDescent="0.25">
      <c r="A61" s="3">
        <v>7785</v>
      </c>
      <c r="B61" t="s">
        <v>35</v>
      </c>
      <c r="C61" s="4">
        <v>0</v>
      </c>
      <c r="E61" s="4">
        <v>0</v>
      </c>
      <c r="F61" s="4">
        <v>0</v>
      </c>
      <c r="H61" s="4">
        <v>0</v>
      </c>
      <c r="I61" s="4">
        <v>0</v>
      </c>
      <c r="J61" s="20"/>
      <c r="K61" s="4">
        <v>0</v>
      </c>
      <c r="L61" s="4">
        <v>-2000</v>
      </c>
      <c r="M61" s="4">
        <v>-15000</v>
      </c>
    </row>
    <row r="62" spans="1:28" x14ac:dyDescent="0.25">
      <c r="A62" s="3">
        <v>7790</v>
      </c>
      <c r="B62" t="s">
        <v>43</v>
      </c>
      <c r="C62" s="5">
        <v>0</v>
      </c>
      <c r="E62" s="5">
        <v>-61</v>
      </c>
      <c r="F62" s="5">
        <v>0</v>
      </c>
      <c r="H62" s="5">
        <v>-2759.4</v>
      </c>
      <c r="I62" s="5">
        <v>0</v>
      </c>
      <c r="J62" s="25"/>
      <c r="K62" s="5">
        <v>-15345</v>
      </c>
      <c r="L62" s="5">
        <v>0</v>
      </c>
      <c r="M62" s="4">
        <v>-1500</v>
      </c>
    </row>
    <row r="63" spans="1:28" x14ac:dyDescent="0.25">
      <c r="A63" s="8" t="s">
        <v>25</v>
      </c>
      <c r="C63" s="10">
        <f>SUM(C33:C62)</f>
        <v>-330000</v>
      </c>
      <c r="E63" s="10">
        <f>SUM(E33:E62)</f>
        <v>-369197</v>
      </c>
      <c r="F63" s="10">
        <f>SUM(F33:F62)</f>
        <v>-312000</v>
      </c>
      <c r="H63" s="10">
        <f>SUM(H33:H62)</f>
        <v>-412693.43</v>
      </c>
      <c r="I63" s="10">
        <f>SUM(I33:I62)</f>
        <v>-379000</v>
      </c>
      <c r="J63" s="24"/>
      <c r="K63" s="10">
        <f>SUM(K33:K62)</f>
        <v>-366833.01</v>
      </c>
      <c r="L63" s="10">
        <f>SUM(L33:L62)</f>
        <v>-314000</v>
      </c>
      <c r="M63" s="5"/>
    </row>
    <row r="64" spans="1:28" x14ac:dyDescent="0.25">
      <c r="A64" t="s">
        <v>2</v>
      </c>
      <c r="M64" s="10">
        <f>SUM(M34:M62)</f>
        <v>-323594.79000000004</v>
      </c>
    </row>
    <row r="65" spans="1:28" x14ac:dyDescent="0.25">
      <c r="A65" s="8" t="s">
        <v>30</v>
      </c>
      <c r="C65" s="10">
        <f>SUM(C26,C30,C63)</f>
        <v>-463000</v>
      </c>
      <c r="E65" s="10">
        <f>SUM(E26,E30,E63)</f>
        <v>-542647</v>
      </c>
      <c r="F65" s="10">
        <f>SUM(F26,F30,F63)</f>
        <v>-467000</v>
      </c>
      <c r="H65" s="10">
        <f>SUM(H26,H30,H63)</f>
        <v>-580141.51</v>
      </c>
      <c r="I65" s="10">
        <f>SUM(I26,I30,I63)</f>
        <v>-552000</v>
      </c>
      <c r="J65" s="24"/>
      <c r="K65" s="10">
        <f>SUM(K26,K30,K63)</f>
        <v>-570687.61</v>
      </c>
      <c r="L65" s="10">
        <f>SUM(L26+L30+L63)</f>
        <v>-406000</v>
      </c>
    </row>
    <row r="66" spans="1:28" x14ac:dyDescent="0.25">
      <c r="A66" s="3"/>
      <c r="M66" s="10">
        <f>SUM(M27+M31+M64)</f>
        <v>-434455.79000000004</v>
      </c>
    </row>
    <row r="67" spans="1:28" x14ac:dyDescent="0.25">
      <c r="A67" s="14" t="s">
        <v>31</v>
      </c>
      <c r="B67" s="11"/>
      <c r="C67" s="12">
        <f>SUM(C21+C65)</f>
        <v>7000</v>
      </c>
      <c r="E67" s="12">
        <f>SUM(E21+E65)</f>
        <v>-15560</v>
      </c>
      <c r="F67" s="12">
        <f>SUM(F21+F65)</f>
        <v>0</v>
      </c>
      <c r="H67" s="12">
        <f>SUM(H21+H65)</f>
        <v>110769.91999999993</v>
      </c>
      <c r="I67" s="12">
        <f ca="1">SUM(I21+I65)</f>
        <v>113000</v>
      </c>
      <c r="J67" s="26"/>
      <c r="K67" s="12">
        <f ca="1">SUM(K21+K65)</f>
        <v>-262374.61</v>
      </c>
      <c r="L67" s="12">
        <f>SUM(L21-(-L65))</f>
        <v>-1000</v>
      </c>
      <c r="AB67" s="44" t="s">
        <v>2</v>
      </c>
    </row>
    <row r="68" spans="1:28" x14ac:dyDescent="0.25">
      <c r="M68" s="12">
        <f>SUM(M22+M66)</f>
        <v>-81166.790000000037</v>
      </c>
    </row>
    <row r="69" spans="1:28" x14ac:dyDescent="0.25">
      <c r="A69">
        <v>8050</v>
      </c>
      <c r="B69" t="s">
        <v>23</v>
      </c>
      <c r="C69" s="4">
        <v>0</v>
      </c>
      <c r="E69" s="4">
        <v>0</v>
      </c>
      <c r="F69" s="4">
        <v>1500</v>
      </c>
      <c r="H69" s="4">
        <v>393.28</v>
      </c>
      <c r="I69" s="4">
        <v>1500</v>
      </c>
      <c r="J69" s="20"/>
      <c r="K69" s="4">
        <v>1378.7</v>
      </c>
      <c r="L69" s="4">
        <v>3000</v>
      </c>
    </row>
    <row r="70" spans="1:28" x14ac:dyDescent="0.25">
      <c r="A70" s="8" t="s">
        <v>22</v>
      </c>
      <c r="M70" s="4">
        <v>3855.74</v>
      </c>
    </row>
    <row r="71" spans="1:28" x14ac:dyDescent="0.25">
      <c r="A71">
        <v>8150</v>
      </c>
      <c r="B71" t="s">
        <v>55</v>
      </c>
      <c r="C71" s="6">
        <v>0</v>
      </c>
      <c r="E71" s="6">
        <v>0</v>
      </c>
      <c r="F71" s="6">
        <v>0</v>
      </c>
      <c r="H71" s="6">
        <v>-236.49</v>
      </c>
      <c r="I71" s="6">
        <v>0</v>
      </c>
      <c r="J71" s="27"/>
      <c r="K71" s="6">
        <v>-26.29</v>
      </c>
      <c r="L71" s="6">
        <v>0</v>
      </c>
      <c r="M71" s="4"/>
    </row>
    <row r="72" spans="1:28" x14ac:dyDescent="0.25">
      <c r="A72">
        <v>8160</v>
      </c>
      <c r="B72" t="s">
        <v>56</v>
      </c>
      <c r="C72" s="15">
        <v>0</v>
      </c>
      <c r="E72" s="15">
        <v>0</v>
      </c>
      <c r="F72" s="15">
        <v>0</v>
      </c>
      <c r="H72" s="15">
        <v>-134</v>
      </c>
      <c r="I72" s="15">
        <v>0</v>
      </c>
      <c r="J72" s="28"/>
      <c r="K72" s="15">
        <v>-130</v>
      </c>
      <c r="L72" s="15">
        <v>0</v>
      </c>
      <c r="M72" s="6">
        <v>-7.3</v>
      </c>
    </row>
    <row r="73" spans="1:28" x14ac:dyDescent="0.25">
      <c r="A73" s="8" t="s">
        <v>24</v>
      </c>
      <c r="M73" s="16">
        <v>0</v>
      </c>
    </row>
    <row r="75" spans="1:28" x14ac:dyDescent="0.25">
      <c r="A75" s="8" t="s">
        <v>33</v>
      </c>
      <c r="C75" s="10">
        <v>0</v>
      </c>
      <c r="E75" s="10">
        <v>0</v>
      </c>
      <c r="F75" s="10">
        <v>1500</v>
      </c>
      <c r="H75" s="10">
        <f>SUM(H69:H72)</f>
        <v>22.789999999999964</v>
      </c>
      <c r="I75" s="10">
        <f>SUM(I69:I72)</f>
        <v>1500</v>
      </c>
      <c r="J75" s="24"/>
      <c r="K75" s="10">
        <f>SUM(K69:K72)</f>
        <v>1222.4100000000001</v>
      </c>
      <c r="L75" s="10">
        <v>3000</v>
      </c>
    </row>
    <row r="76" spans="1:28" x14ac:dyDescent="0.25">
      <c r="A76" s="3"/>
      <c r="M76" s="10">
        <f>SUM(M70:M72)</f>
        <v>3848.4399999999996</v>
      </c>
    </row>
    <row r="77" spans="1:28" x14ac:dyDescent="0.25">
      <c r="A77" s="14" t="s">
        <v>32</v>
      </c>
      <c r="B77" s="11"/>
      <c r="C77" s="12">
        <f t="shared" ref="C77:F77" si="12">SUM(C67+C75)</f>
        <v>7000</v>
      </c>
      <c r="E77" s="12">
        <f t="shared" si="12"/>
        <v>-15560</v>
      </c>
      <c r="F77" s="12">
        <f t="shared" si="12"/>
        <v>1500</v>
      </c>
      <c r="H77" s="12">
        <f t="shared" ref="H77" si="13">SUM(H67+H75)</f>
        <v>110792.70999999992</v>
      </c>
      <c r="I77" s="12">
        <f t="shared" ref="I77:M78" ca="1" si="14">SUM(I67+I75)</f>
        <v>114500</v>
      </c>
      <c r="J77" s="26"/>
      <c r="K77" s="12">
        <f t="shared" ca="1" si="14"/>
        <v>-261152.19999999998</v>
      </c>
      <c r="L77" s="12">
        <f t="shared" si="14"/>
        <v>2000</v>
      </c>
    </row>
    <row r="78" spans="1:28" x14ac:dyDescent="0.25">
      <c r="M78" s="12">
        <f t="shared" si="14"/>
        <v>-77318.350000000035</v>
      </c>
    </row>
  </sheetData>
  <mergeCells count="2">
    <mergeCell ref="X5:AA5"/>
    <mergeCell ref="P4:AA4"/>
  </mergeCells>
  <pageMargins left="0.70866141732283505" right="0.70866141732283505" top="0.74803149606299202" bottom="0.74803149606299202" header="0.31496062992126" footer="0.31496062992126"/>
  <pageSetup scale="3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Budsjett 2017_2018</vt:lpstr>
    </vt:vector>
  </TitlesOfParts>
  <Company>APMN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Ellinor Steen Woxholt</dc:creator>
  <cp:lastModifiedBy>Ulevag Ole Tom</cp:lastModifiedBy>
  <cp:lastPrinted>2017-09-20T13:12:59Z</cp:lastPrinted>
  <dcterms:created xsi:type="dcterms:W3CDTF">2014-03-24T14:15:07Z</dcterms:created>
  <dcterms:modified xsi:type="dcterms:W3CDTF">2018-02-26T09:26:27Z</dcterms:modified>
</cp:coreProperties>
</file>