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kumenter\301220\2018\"/>
    </mc:Choice>
  </mc:AlternateContent>
  <bookViews>
    <workbookView xWindow="0" yWindow="0" windowWidth="28800" windowHeight="12300"/>
  </bookViews>
  <sheets>
    <sheet name="Resultat" sheetId="1" r:id="rId1"/>
    <sheet name="Balans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2" l="1"/>
  <c r="D43" i="2" s="1"/>
  <c r="D42" i="2"/>
  <c r="D35" i="2"/>
  <c r="D40" i="2"/>
  <c r="D23" i="2"/>
  <c r="D22" i="2"/>
  <c r="D13" i="2"/>
  <c r="E13" i="2"/>
  <c r="D69" i="1"/>
  <c r="D59" i="1"/>
  <c r="D49" i="1"/>
  <c r="D62" i="1" s="1"/>
  <c r="D23" i="1"/>
  <c r="D71" i="1" l="1"/>
  <c r="E49" i="1"/>
  <c r="E62" i="1" s="1"/>
  <c r="E69" i="1"/>
  <c r="E23" i="1"/>
  <c r="E40" i="2"/>
  <c r="E35" i="2"/>
  <c r="E30" i="2"/>
  <c r="E22" i="2"/>
  <c r="E23" i="2" l="1"/>
  <c r="E71" i="1"/>
  <c r="E42" i="2"/>
  <c r="E43" i="2" s="1"/>
</calcChain>
</file>

<file path=xl/comments1.xml><?xml version="1.0" encoding="utf-8"?>
<comments xmlns="http://schemas.openxmlformats.org/spreadsheetml/2006/main">
  <authors>
    <author>Annikken Kluken</author>
  </authors>
  <commentList>
    <comment ref="E8" authorId="0" shapeId="0">
      <text>
        <r>
          <rPr>
            <b/>
            <sz val="9"/>
            <color indexed="81"/>
            <rFont val="Tahoma"/>
            <family val="2"/>
          </rPr>
          <t>Annikken Kluken:</t>
        </r>
        <r>
          <rPr>
            <sz val="9"/>
            <color indexed="81"/>
            <rFont val="Tahoma"/>
            <family val="2"/>
          </rPr>
          <t xml:space="preserve">
Spillemidler utgjør kr 716 000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</rPr>
          <t>Annikken Kluken:</t>
        </r>
        <r>
          <rPr>
            <sz val="9"/>
            <color indexed="81"/>
            <rFont val="Tahoma"/>
            <family val="2"/>
          </rPr>
          <t xml:space="preserve">
Leie samfunnshus og postboks</t>
        </r>
      </text>
    </comment>
    <comment ref="D35" authorId="0" shapeId="0">
      <text>
        <r>
          <rPr>
            <b/>
            <sz val="9"/>
            <color indexed="81"/>
            <rFont val="Tahoma"/>
            <charset val="1"/>
          </rPr>
          <t>Annikken Kluken:</t>
        </r>
        <r>
          <rPr>
            <sz val="9"/>
            <color indexed="81"/>
            <rFont val="Tahoma"/>
            <charset val="1"/>
          </rPr>
          <t xml:space="preserve">
Gardiner, gardinstang og tallerkenbokser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</rPr>
          <t>Annikken Kluken:</t>
        </r>
        <r>
          <rPr>
            <sz val="9"/>
            <color indexed="81"/>
            <rFont val="Tahoma"/>
            <family val="2"/>
          </rPr>
          <t xml:space="preserve">
Lyskaster, logic stainless, papptallerkner o.l.</t>
        </r>
      </text>
    </comment>
  </commentList>
</comments>
</file>

<file path=xl/comments2.xml><?xml version="1.0" encoding="utf-8"?>
<comments xmlns="http://schemas.openxmlformats.org/spreadsheetml/2006/main">
  <authors>
    <author>Annikken Kluken</author>
  </authors>
  <commentList>
    <comment ref="E7" authorId="0" shapeId="0">
      <text>
        <r>
          <rPr>
            <b/>
            <sz val="9"/>
            <color indexed="81"/>
            <rFont val="Tahoma"/>
            <family val="2"/>
          </rPr>
          <t>Annikken Kluken:</t>
        </r>
        <r>
          <rPr>
            <sz val="9"/>
            <color indexed="81"/>
            <rFont val="Tahoma"/>
            <family val="2"/>
          </rPr>
          <t xml:space="preserve">
Nedskrives med 85 000 pr år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</rPr>
          <t>Annikken Kluken:</t>
        </r>
        <r>
          <rPr>
            <sz val="9"/>
            <color indexed="81"/>
            <rFont val="Tahoma"/>
            <family val="2"/>
          </rPr>
          <t xml:space="preserve">
Nedskrives over 5 år fra og med 2017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Annikken Kluken:</t>
        </r>
        <r>
          <rPr>
            <sz val="9"/>
            <color indexed="81"/>
            <rFont val="Tahoma"/>
            <family val="2"/>
          </rPr>
          <t xml:space="preserve">
Nedskrives over 7 år fra og med 2017</t>
        </r>
      </text>
    </comment>
    <comment ref="D12" authorId="0" shapeId="0">
      <text>
        <r>
          <rPr>
            <b/>
            <sz val="9"/>
            <color indexed="81"/>
            <rFont val="Tahoma"/>
            <charset val="1"/>
          </rPr>
          <t>Annikken Kluken:</t>
        </r>
        <r>
          <rPr>
            <sz val="9"/>
            <color indexed="81"/>
            <rFont val="Tahoma"/>
            <charset val="1"/>
          </rPr>
          <t xml:space="preserve">
Avskrivning begynner i 2019 når alt er på plass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Annikken Kluken:</t>
        </r>
        <r>
          <rPr>
            <sz val="9"/>
            <color indexed="81"/>
            <rFont val="Tahoma"/>
            <family val="2"/>
          </rPr>
          <t xml:space="preserve">
Idrettsonline lisens og terminal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Annikken Kluken:</t>
        </r>
        <r>
          <rPr>
            <sz val="9"/>
            <color indexed="81"/>
            <rFont val="Tahoma"/>
            <family val="2"/>
          </rPr>
          <t xml:space="preserve">
Lisens 4.kvartal</t>
        </r>
      </text>
    </comment>
  </commentList>
</comments>
</file>

<file path=xl/sharedStrings.xml><?xml version="1.0" encoding="utf-8"?>
<sst xmlns="http://schemas.openxmlformats.org/spreadsheetml/2006/main" count="104" uniqueCount="99">
  <si>
    <t>Vinne Skilag</t>
  </si>
  <si>
    <t xml:space="preserve">Balansesammendrag </t>
  </si>
  <si>
    <t>Nr.</t>
  </si>
  <si>
    <t>Kontonavn</t>
  </si>
  <si>
    <t>EIENDELER</t>
  </si>
  <si>
    <t>Omløpsmidler</t>
  </si>
  <si>
    <t>Kundefordringer</t>
  </si>
  <si>
    <t>Bankinnskudd, kontanter og lignende</t>
  </si>
  <si>
    <t>Bankinnskudd, kontanter o.l.</t>
  </si>
  <si>
    <t>Sum omløpsmidler</t>
  </si>
  <si>
    <t>Sum eiendeler</t>
  </si>
  <si>
    <t>EGENKAPITAL OG GJELD</t>
  </si>
  <si>
    <t>EGENKAPITAL</t>
  </si>
  <si>
    <t>Egenkapital</t>
  </si>
  <si>
    <t>Overført resultat</t>
  </si>
  <si>
    <t>Sum egenkapital</t>
  </si>
  <si>
    <t>GJELD</t>
  </si>
  <si>
    <t>Sum langsikrig gjeld</t>
  </si>
  <si>
    <t>Leverandørgjeld</t>
  </si>
  <si>
    <t>Sum kortsiktig gjeld</t>
  </si>
  <si>
    <t>Sum gjeld</t>
  </si>
  <si>
    <t>Sum egenkapital og gjeld</t>
  </si>
  <si>
    <t>RESULTATREGNSKAP</t>
  </si>
  <si>
    <t>FOR</t>
  </si>
  <si>
    <t>Medlemskontingent</t>
  </si>
  <si>
    <t>Offentlig støtte</t>
  </si>
  <si>
    <t>Annen støtte, friviilig løypeavgift, gaver o.l.</t>
  </si>
  <si>
    <t>Sponsorinntekter</t>
  </si>
  <si>
    <t>Dugnadshonorar</t>
  </si>
  <si>
    <t>Grasrotandel</t>
  </si>
  <si>
    <t>Inntekter skirenn og stevner</t>
  </si>
  <si>
    <t>Inntekter skiskole</t>
  </si>
  <si>
    <t>Lotteriinntekter</t>
  </si>
  <si>
    <t>Bingoinntekter</t>
  </si>
  <si>
    <t>Løype komitee</t>
  </si>
  <si>
    <t>Salg kiosk</t>
  </si>
  <si>
    <t>Leieinntekter</t>
  </si>
  <si>
    <t>Salgssum annleggsmidler</t>
  </si>
  <si>
    <t>Driftsinntekter</t>
  </si>
  <si>
    <t>Deltakelse i andres stevner</t>
  </si>
  <si>
    <t>Utgifter lotteri</t>
  </si>
  <si>
    <t>Innkjøp varer i kiosk</t>
  </si>
  <si>
    <t>Avskrivninger</t>
  </si>
  <si>
    <t>Kostnader grunneiere</t>
  </si>
  <si>
    <t>Kommunale avgifter</t>
  </si>
  <si>
    <t>Strøm</t>
  </si>
  <si>
    <t>Annen leiekostnad</t>
  </si>
  <si>
    <t>Trening, instruksjon og idrettsmatr.</t>
  </si>
  <si>
    <t>Inventar</t>
  </si>
  <si>
    <t>Rekvisita</t>
  </si>
  <si>
    <t>Vedlikehold løyper/standplass</t>
  </si>
  <si>
    <t>Regnskapshonorar</t>
  </si>
  <si>
    <t>Kontorrekvista</t>
  </si>
  <si>
    <t>IT kostnader</t>
  </si>
  <si>
    <t>Drivstoff scooter/ATV</t>
  </si>
  <si>
    <t>Vedlikehold scooter/ATV</t>
  </si>
  <si>
    <t>Forsikring og avg scooter/ATV</t>
  </si>
  <si>
    <t>Utg. treningssamlinger</t>
  </si>
  <si>
    <t>Reklameannonser</t>
  </si>
  <si>
    <t>Kontingent</t>
  </si>
  <si>
    <t>Stevneutgifter</t>
  </si>
  <si>
    <t>Gaver, fradragsberettiget</t>
  </si>
  <si>
    <t>Premier</t>
  </si>
  <si>
    <t>Forsikringspremie</t>
  </si>
  <si>
    <t>Bank og kortgebyr</t>
  </si>
  <si>
    <t>Øreavrunding</t>
  </si>
  <si>
    <t>Annen kostnad</t>
  </si>
  <si>
    <t>Driftskostnader</t>
  </si>
  <si>
    <t>Renteinntekt bankinnskudd</t>
  </si>
  <si>
    <t>Annen renteinntekt</t>
  </si>
  <si>
    <t>Rentekostnad banklån</t>
  </si>
  <si>
    <t>Rentekostnad leverandørgjeld</t>
  </si>
  <si>
    <t>Finansposter</t>
  </si>
  <si>
    <t>Resultat</t>
  </si>
  <si>
    <t>Treningsavgifter og egenandeler</t>
  </si>
  <si>
    <t>Inntekter medlemsblad</t>
  </si>
  <si>
    <t>omsetning martna</t>
  </si>
  <si>
    <t>Andre kostnader lokale</t>
  </si>
  <si>
    <t>Rep./vedlikehold bygninger</t>
  </si>
  <si>
    <t>Rep./vedlikehold utstyr</t>
  </si>
  <si>
    <t>Utgifter medlemsblad</t>
  </si>
  <si>
    <t>Porto</t>
  </si>
  <si>
    <t>Andre rentekostnader</t>
  </si>
  <si>
    <t>Anleggsmidler</t>
  </si>
  <si>
    <t>Skiskytterarena</t>
  </si>
  <si>
    <t>Skjedal Fres</t>
  </si>
  <si>
    <t>Sporlegger</t>
  </si>
  <si>
    <t>Can-am VW1698 2016mod BRP</t>
  </si>
  <si>
    <t>Lynx XJ9996 2010-mod</t>
  </si>
  <si>
    <t>Sum annleggsmidler</t>
  </si>
  <si>
    <t>Andre kortsiktige fordringer</t>
  </si>
  <si>
    <t>Andre forskuddbet kostnader</t>
  </si>
  <si>
    <t>Pantelån</t>
  </si>
  <si>
    <t>Annen påløpt kostnad</t>
  </si>
  <si>
    <t>Annen kortsiktig gjeld</t>
  </si>
  <si>
    <t>SUM, fortsetter neste side</t>
  </si>
  <si>
    <t>Utstyr til stadion</t>
  </si>
  <si>
    <t>Forskuddsbetalt forsikring</t>
  </si>
  <si>
    <t>Annen egenkapital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</si>
</sst>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????"/>
    <numFmt numFmtId="165" formatCode="00"/>
    <numFmt numFmtId="166" formatCode="_ &quot;kr&quot;\ * #,##0_ ;_ &quot;kr&quot;\ * \-#,##0_ ;_ &quot;kr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12"/>
      <name val="Arial"/>
      <family val="2"/>
    </font>
    <font>
      <b/>
      <sz val="12"/>
      <color indexed="8"/>
      <name val="Arial Narrow"/>
      <family val="2"/>
    </font>
    <font>
      <b/>
      <sz val="10"/>
      <name val="Arial"/>
      <family val="2"/>
    </font>
    <font>
      <b/>
      <sz val="11"/>
      <color indexed="8"/>
      <name val="Arial Narrow"/>
      <family val="2"/>
    </font>
    <font>
      <b/>
      <sz val="11"/>
      <name val="Calibri"/>
      <family val="2"/>
      <scheme val="minor"/>
    </font>
    <font>
      <b/>
      <sz val="1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1" xfId="0" applyBorder="1"/>
    <xf numFmtId="9" fontId="4" fillId="0" borderId="0" xfId="3" applyFont="1" applyAlignment="1">
      <alignment horizontal="left" vertical="top"/>
    </xf>
    <xf numFmtId="9" fontId="5" fillId="0" borderId="0" xfId="3" applyFont="1"/>
    <xf numFmtId="0" fontId="4" fillId="0" borderId="0" xfId="3" quotePrefix="1" applyNumberFormat="1" applyFont="1" applyAlignment="1">
      <alignment horizontal="right" vertical="center"/>
    </xf>
    <xf numFmtId="164" fontId="4" fillId="0" borderId="0" xfId="3" applyNumberFormat="1" applyFont="1" applyAlignment="1">
      <alignment horizontal="left" vertical="top"/>
    </xf>
    <xf numFmtId="164" fontId="6" fillId="0" borderId="0" xfId="3" applyNumberFormat="1" applyFont="1" applyAlignment="1">
      <alignment horizontal="left" vertical="top"/>
    </xf>
    <xf numFmtId="9" fontId="6" fillId="0" borderId="0" xfId="3" applyFont="1" applyAlignment="1">
      <alignment horizontal="left" vertical="top"/>
    </xf>
    <xf numFmtId="3" fontId="4" fillId="0" borderId="0" xfId="3" applyNumberFormat="1" applyFont="1" applyAlignment="1">
      <alignment horizontal="right" vertical="top"/>
    </xf>
    <xf numFmtId="3" fontId="5" fillId="0" borderId="0" xfId="3" applyNumberFormat="1" applyFont="1"/>
    <xf numFmtId="9" fontId="6" fillId="0" borderId="0" xfId="3" applyFont="1" applyBorder="1" applyAlignment="1">
      <alignment horizontal="left" vertical="top"/>
    </xf>
    <xf numFmtId="9" fontId="5" fillId="0" borderId="0" xfId="3" applyFont="1" applyBorder="1"/>
    <xf numFmtId="0" fontId="9" fillId="0" borderId="0" xfId="0" applyFont="1" applyAlignment="1">
      <alignment horizontal="center"/>
    </xf>
    <xf numFmtId="43" fontId="10" fillId="0" borderId="2" xfId="1" applyFont="1" applyBorder="1" applyAlignment="1">
      <alignment horizontal="left" vertical="top"/>
    </xf>
    <xf numFmtId="0" fontId="9" fillId="0" borderId="2" xfId="0" applyFont="1" applyBorder="1"/>
    <xf numFmtId="0" fontId="11" fillId="0" borderId="2" xfId="0" applyFont="1" applyBorder="1"/>
    <xf numFmtId="166" fontId="0" fillId="0" borderId="0" xfId="2" applyNumberFormat="1" applyFont="1"/>
    <xf numFmtId="166" fontId="11" fillId="0" borderId="2" xfId="2" applyNumberFormat="1" applyFont="1" applyBorder="1"/>
    <xf numFmtId="166" fontId="0" fillId="0" borderId="0" xfId="0" applyNumberFormat="1"/>
    <xf numFmtId="166" fontId="6" fillId="0" borderId="0" xfId="2" applyNumberFormat="1" applyFont="1" applyAlignment="1">
      <alignment horizontal="right" vertical="top"/>
    </xf>
    <xf numFmtId="9" fontId="12" fillId="0" borderId="0" xfId="3" applyFont="1"/>
    <xf numFmtId="166" fontId="12" fillId="0" borderId="0" xfId="3" applyNumberFormat="1" applyFont="1"/>
    <xf numFmtId="166" fontId="6" fillId="0" borderId="1" xfId="2" applyNumberFormat="1" applyFont="1" applyBorder="1" applyAlignment="1">
      <alignment horizontal="right" vertical="top"/>
    </xf>
    <xf numFmtId="166" fontId="4" fillId="0" borderId="2" xfId="2" applyNumberFormat="1" applyFont="1" applyBorder="1" applyAlignment="1">
      <alignment horizontal="right" vertical="top"/>
    </xf>
    <xf numFmtId="166" fontId="4" fillId="0" borderId="3" xfId="2" applyNumberFormat="1" applyFont="1" applyBorder="1" applyAlignment="1">
      <alignment horizontal="right" vertical="top"/>
    </xf>
    <xf numFmtId="166" fontId="6" fillId="0" borderId="0" xfId="2" applyNumberFormat="1" applyFont="1" applyBorder="1" applyAlignment="1">
      <alignment horizontal="right" vertical="top"/>
    </xf>
    <xf numFmtId="166" fontId="4" fillId="0" borderId="0" xfId="2" applyNumberFormat="1" applyFont="1" applyAlignment="1">
      <alignment horizontal="right" vertical="top"/>
    </xf>
    <xf numFmtId="166" fontId="4" fillId="0" borderId="5" xfId="2" applyNumberFormat="1" applyFont="1" applyBorder="1" applyAlignment="1">
      <alignment horizontal="right" vertical="top"/>
    </xf>
    <xf numFmtId="166" fontId="2" fillId="0" borderId="0" xfId="0" applyNumberFormat="1" applyFont="1"/>
    <xf numFmtId="166" fontId="4" fillId="0" borderId="4" xfId="2" applyNumberFormat="1" applyFont="1" applyBorder="1" applyAlignment="1">
      <alignment horizontal="right" vertical="top"/>
    </xf>
    <xf numFmtId="0" fontId="7" fillId="0" borderId="0" xfId="0" applyFont="1" applyAlignment="1">
      <alignment horizontal="center"/>
    </xf>
    <xf numFmtId="164" fontId="8" fillId="0" borderId="0" xfId="1" applyNumberFormat="1" applyFont="1" applyAlignment="1">
      <alignment horizontal="center" vertical="top"/>
    </xf>
    <xf numFmtId="165" fontId="8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4">
    <cellStyle name="Komma" xfId="1" builtinId="3"/>
    <cellStyle name="Normal" xfId="0" builtinId="0"/>
    <cellStyle name="Prosent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4</xdr:row>
      <xdr:rowOff>190498</xdr:rowOff>
    </xdr:from>
    <xdr:to>
      <xdr:col>9</xdr:col>
      <xdr:colOff>323849</xdr:colOff>
      <xdr:row>31</xdr:row>
      <xdr:rowOff>152400</xdr:rowOff>
    </xdr:to>
    <xdr:sp macro="" textlink="">
      <xdr:nvSpPr>
        <xdr:cNvPr id="2" name="TekstSylinder 1"/>
        <xdr:cNvSpPr txBox="1"/>
      </xdr:nvSpPr>
      <xdr:spPr>
        <a:xfrm>
          <a:off x="6086475" y="981073"/>
          <a:ext cx="4114799" cy="5124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/>
            <a:t>Kommantarer: </a:t>
          </a:r>
        </a:p>
        <a:p>
          <a:r>
            <a:rPr lang="nb-NO" sz="1100" b="0"/>
            <a:t>De</a:t>
          </a:r>
          <a:r>
            <a:rPr lang="nb-NO" sz="1100" b="0" baseline="0"/>
            <a:t> fleste inntektspostene økte i 2018 sammenlignet med 2017. </a:t>
          </a:r>
        </a:p>
        <a:p>
          <a:r>
            <a:rPr lang="nb-NO" sz="1100" b="0" baseline="0"/>
            <a:t>Dere fikk mindre offentlig støtte, og det er dette som utgjør den store differansen. </a:t>
          </a:r>
        </a:p>
        <a:p>
          <a:endParaRPr lang="nb-NO" sz="1100" b="0" baseline="0"/>
        </a:p>
        <a:p>
          <a:r>
            <a:rPr lang="nb-NO" sz="1100" b="0" baseline="0"/>
            <a:t>Når det gjelder kostnadene har dere litt høyere innkjøp til kiosk, men dette hører naturlig sammen med økt inntekt i kiosken. </a:t>
          </a:r>
        </a:p>
        <a:p>
          <a:r>
            <a:rPr lang="nb-NO" sz="1100" b="0" baseline="0"/>
            <a:t>Når det gjelder kiosken, bør det være en oversikt over hvilke inntekter som blir betalt kontant der. Det er vanskelig å bokføre inntektene på riktig konto i regnskapet uten noe grunnlag.</a:t>
          </a:r>
        </a:p>
        <a:p>
          <a:endParaRPr lang="nb-NO" sz="1100" b="0" baseline="0"/>
        </a:p>
        <a:p>
          <a:r>
            <a:rPr lang="nb-NO" sz="1100" b="0" baseline="0"/>
            <a:t>Det er kjøpt inn noe gardiner o.l. som er bokført på inventar.</a:t>
          </a:r>
        </a:p>
        <a:p>
          <a:r>
            <a:rPr lang="nb-NO" sz="1100" b="0" baseline="0"/>
            <a:t>I tillegg er det foretatt noe vedlikehold, slik at det er høyere kostnader knyttet til det i 2018</a:t>
          </a:r>
        </a:p>
        <a:p>
          <a:endParaRPr lang="nb-NO" sz="1100" b="0" baseline="0"/>
        </a:p>
        <a:p>
          <a:r>
            <a:rPr lang="nb-NO" sz="1100" b="0" baseline="0"/>
            <a:t>Det ble i 2018 et underskudd på kr 16 614,-</a:t>
          </a:r>
        </a:p>
        <a:p>
          <a:r>
            <a:rPr lang="nb-NO" sz="1100" b="0" baseline="0"/>
            <a:t>Dette skyldes lavere inntekter (ingen spillemidler ble utbetalt), og noe høyere kostnader knyttet til vedlikehold.</a:t>
          </a:r>
        </a:p>
        <a:p>
          <a:r>
            <a:rPr lang="nb-NO" sz="1100" b="0" baseline="0"/>
            <a:t>Vinne Skilag drives godt og det ser ikke ut til at det er noen kostnadsposter som kan kuttes. De kostnadene dere har er nødvendig for å kunne drive laget.</a:t>
          </a:r>
        </a:p>
        <a:p>
          <a:endParaRPr lang="nb-NO" sz="1100" b="0" baseline="0"/>
        </a:p>
        <a:p>
          <a:r>
            <a:rPr lang="nb-NO" sz="1100" b="0" baseline="0"/>
            <a:t>På grunn av investeringer i nytt utstyr på stadion vil avskrivninger øke med 24 000,- neste år når det blir aktivert.</a:t>
          </a:r>
        </a:p>
        <a:p>
          <a:r>
            <a:rPr lang="nb-NO" sz="1100" b="0" baseline="0"/>
            <a:t>Dersom dere starter et prosjekt vil ikke avskrivninger starte før prosjektet er ferdig.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171450" y="1057275"/>
          <a:ext cx="45720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F2" sqref="F2"/>
    </sheetView>
  </sheetViews>
  <sheetFormatPr baseColWidth="10" defaultRowHeight="15" x14ac:dyDescent="0.25"/>
  <cols>
    <col min="1" max="1" width="5.42578125" customWidth="1"/>
    <col min="3" max="3" width="40.140625" bestFit="1" customWidth="1"/>
    <col min="4" max="4" width="13.28515625" customWidth="1"/>
    <col min="5" max="5" width="14.42578125" bestFit="1" customWidth="1"/>
    <col min="6" max="6" width="6.7109375" customWidth="1"/>
    <col min="7" max="7" width="33.85546875" customWidth="1"/>
  </cols>
  <sheetData>
    <row r="1" spans="1:7" ht="15.75" x14ac:dyDescent="0.25">
      <c r="A1" s="31" t="s">
        <v>22</v>
      </c>
      <c r="B1" s="31"/>
      <c r="C1" s="31"/>
      <c r="D1" s="31"/>
      <c r="E1" s="31"/>
    </row>
    <row r="2" spans="1:7" ht="15.75" x14ac:dyDescent="0.25">
      <c r="A2" s="32" t="s">
        <v>23</v>
      </c>
      <c r="B2" s="31"/>
      <c r="C2" s="31"/>
      <c r="D2" s="31"/>
      <c r="E2" s="31"/>
    </row>
    <row r="3" spans="1:7" ht="15.75" x14ac:dyDescent="0.25">
      <c r="A3" s="33" t="s">
        <v>0</v>
      </c>
      <c r="B3" s="31"/>
      <c r="C3" s="31"/>
      <c r="D3" s="31"/>
      <c r="E3" s="31"/>
    </row>
    <row r="4" spans="1:7" x14ac:dyDescent="0.25">
      <c r="C4" s="13"/>
      <c r="D4" s="13"/>
    </row>
    <row r="5" spans="1:7" ht="16.5" x14ac:dyDescent="0.25">
      <c r="B5" s="14" t="s">
        <v>2</v>
      </c>
      <c r="C5" s="14" t="s">
        <v>3</v>
      </c>
      <c r="D5" s="15">
        <v>2018</v>
      </c>
      <c r="E5" s="15">
        <v>2017</v>
      </c>
      <c r="G5" s="1"/>
    </row>
    <row r="6" spans="1:7" x14ac:dyDescent="0.25">
      <c r="B6">
        <v>3000</v>
      </c>
      <c r="C6" t="s">
        <v>24</v>
      </c>
      <c r="D6" s="17">
        <v>23700</v>
      </c>
      <c r="E6" s="17">
        <v>16000</v>
      </c>
    </row>
    <row r="7" spans="1:7" x14ac:dyDescent="0.25">
      <c r="B7">
        <v>3005</v>
      </c>
      <c r="C7" t="s">
        <v>74</v>
      </c>
      <c r="D7" s="17">
        <v>7500</v>
      </c>
      <c r="E7" s="17">
        <v>0</v>
      </c>
    </row>
    <row r="8" spans="1:7" x14ac:dyDescent="0.25">
      <c r="B8">
        <v>3400</v>
      </c>
      <c r="C8" t="s">
        <v>25</v>
      </c>
      <c r="D8" s="17">
        <v>143596</v>
      </c>
      <c r="E8" s="17">
        <v>818916</v>
      </c>
    </row>
    <row r="9" spans="1:7" x14ac:dyDescent="0.25">
      <c r="B9">
        <v>3401</v>
      </c>
      <c r="C9" t="s">
        <v>26</v>
      </c>
      <c r="D9" s="17">
        <v>6758</v>
      </c>
      <c r="E9" s="17">
        <v>27714</v>
      </c>
    </row>
    <row r="10" spans="1:7" x14ac:dyDescent="0.25">
      <c r="B10">
        <v>3402</v>
      </c>
      <c r="C10" t="s">
        <v>27</v>
      </c>
      <c r="D10" s="17">
        <v>49700</v>
      </c>
      <c r="E10" s="17">
        <v>35000</v>
      </c>
    </row>
    <row r="11" spans="1:7" x14ac:dyDescent="0.25">
      <c r="B11">
        <v>3403</v>
      </c>
      <c r="C11" t="s">
        <v>28</v>
      </c>
      <c r="D11" s="17">
        <v>55300</v>
      </c>
      <c r="E11" s="17">
        <v>45492</v>
      </c>
    </row>
    <row r="12" spans="1:7" x14ac:dyDescent="0.25">
      <c r="B12">
        <v>3405</v>
      </c>
      <c r="C12" t="s">
        <v>75</v>
      </c>
      <c r="D12" s="17">
        <v>0</v>
      </c>
      <c r="E12" s="17">
        <v>0</v>
      </c>
    </row>
    <row r="13" spans="1:7" x14ac:dyDescent="0.25">
      <c r="B13">
        <v>3407</v>
      </c>
      <c r="C13" t="s">
        <v>29</v>
      </c>
      <c r="D13" s="17">
        <v>22580.9</v>
      </c>
      <c r="E13" s="17">
        <v>10684.9</v>
      </c>
    </row>
    <row r="14" spans="1:7" x14ac:dyDescent="0.25">
      <c r="B14">
        <v>3408</v>
      </c>
      <c r="C14" t="s">
        <v>76</v>
      </c>
      <c r="D14" s="17">
        <v>0</v>
      </c>
      <c r="E14" s="17">
        <v>0</v>
      </c>
    </row>
    <row r="15" spans="1:7" x14ac:dyDescent="0.25">
      <c r="B15">
        <v>3410</v>
      </c>
      <c r="C15" t="s">
        <v>30</v>
      </c>
      <c r="D15" s="17">
        <v>39450</v>
      </c>
      <c r="E15" s="17">
        <v>10940</v>
      </c>
    </row>
    <row r="16" spans="1:7" x14ac:dyDescent="0.25">
      <c r="B16">
        <v>3411</v>
      </c>
      <c r="C16" t="s">
        <v>31</v>
      </c>
      <c r="D16" s="17">
        <v>35200</v>
      </c>
      <c r="E16" s="17">
        <v>4000</v>
      </c>
    </row>
    <row r="17" spans="2:5" x14ac:dyDescent="0.25">
      <c r="B17">
        <v>3420</v>
      </c>
      <c r="C17" t="s">
        <v>32</v>
      </c>
      <c r="D17" s="17">
        <v>5885</v>
      </c>
      <c r="E17" s="17">
        <v>10031.540000000001</v>
      </c>
    </row>
    <row r="18" spans="2:5" x14ac:dyDescent="0.25">
      <c r="B18">
        <v>3425</v>
      </c>
      <c r="C18" t="s">
        <v>33</v>
      </c>
      <c r="D18" s="17">
        <v>72868.5</v>
      </c>
      <c r="E18" s="17">
        <v>74162</v>
      </c>
    </row>
    <row r="19" spans="2:5" x14ac:dyDescent="0.25">
      <c r="B19">
        <v>3440</v>
      </c>
      <c r="C19" t="s">
        <v>34</v>
      </c>
      <c r="D19" s="17">
        <v>0</v>
      </c>
      <c r="E19" s="17">
        <v>250</v>
      </c>
    </row>
    <row r="20" spans="2:5" x14ac:dyDescent="0.25">
      <c r="B20">
        <v>3500</v>
      </c>
      <c r="C20" t="s">
        <v>35</v>
      </c>
      <c r="D20" s="17">
        <v>99651.18</v>
      </c>
      <c r="E20" s="17">
        <v>39022.199999999997</v>
      </c>
    </row>
    <row r="21" spans="2:5" x14ac:dyDescent="0.25">
      <c r="B21">
        <v>3600</v>
      </c>
      <c r="C21" t="s">
        <v>36</v>
      </c>
      <c r="D21" s="17">
        <v>1500</v>
      </c>
      <c r="E21" s="17">
        <v>1200</v>
      </c>
    </row>
    <row r="22" spans="2:5" x14ac:dyDescent="0.25">
      <c r="B22">
        <v>3805</v>
      </c>
      <c r="C22" t="s">
        <v>37</v>
      </c>
      <c r="D22" s="17">
        <v>0</v>
      </c>
      <c r="E22" s="17">
        <v>17000</v>
      </c>
    </row>
    <row r="23" spans="2:5" x14ac:dyDescent="0.25">
      <c r="B23" s="16"/>
      <c r="C23" s="16" t="s">
        <v>38</v>
      </c>
      <c r="D23" s="18">
        <f>SUM(D6:D22)</f>
        <v>563689.58000000007</v>
      </c>
      <c r="E23" s="18">
        <f>SUM(E6:E22)</f>
        <v>1110412.6399999999</v>
      </c>
    </row>
    <row r="25" spans="2:5" x14ac:dyDescent="0.25">
      <c r="B25">
        <v>4000</v>
      </c>
      <c r="C25" t="s">
        <v>39</v>
      </c>
      <c r="D25" s="17">
        <v>79383</v>
      </c>
      <c r="E25" s="17">
        <v>88571.4</v>
      </c>
    </row>
    <row r="26" spans="2:5" x14ac:dyDescent="0.25">
      <c r="B26">
        <v>4300</v>
      </c>
      <c r="C26" t="s">
        <v>41</v>
      </c>
      <c r="D26" s="17">
        <v>49957.9</v>
      </c>
      <c r="E26" s="17">
        <v>14219.96</v>
      </c>
    </row>
    <row r="27" spans="2:5" x14ac:dyDescent="0.25">
      <c r="B27">
        <v>4320</v>
      </c>
      <c r="C27" t="s">
        <v>40</v>
      </c>
      <c r="D27" s="17">
        <v>4080</v>
      </c>
      <c r="E27" s="17">
        <v>4080</v>
      </c>
    </row>
    <row r="28" spans="2:5" x14ac:dyDescent="0.25">
      <c r="B28">
        <v>6000</v>
      </c>
      <c r="C28" t="s">
        <v>42</v>
      </c>
      <c r="D28" s="19">
        <v>136937</v>
      </c>
      <c r="E28" s="19">
        <v>136937</v>
      </c>
    </row>
    <row r="29" spans="2:5" x14ac:dyDescent="0.25">
      <c r="B29">
        <v>6300</v>
      </c>
      <c r="C29" t="s">
        <v>43</v>
      </c>
      <c r="D29" s="19">
        <v>12780</v>
      </c>
      <c r="E29" s="19">
        <v>25560</v>
      </c>
    </row>
    <row r="30" spans="2:5" x14ac:dyDescent="0.25">
      <c r="B30">
        <v>6310</v>
      </c>
      <c r="C30" t="s">
        <v>44</v>
      </c>
      <c r="D30" s="19">
        <v>5784.26</v>
      </c>
      <c r="E30" s="19">
        <v>5376.26</v>
      </c>
    </row>
    <row r="31" spans="2:5" x14ac:dyDescent="0.25">
      <c r="B31">
        <v>6340</v>
      </c>
      <c r="C31" t="s">
        <v>45</v>
      </c>
      <c r="D31" s="19">
        <v>49713.1</v>
      </c>
      <c r="E31" s="19">
        <v>52727.8</v>
      </c>
    </row>
    <row r="32" spans="2:5" x14ac:dyDescent="0.25">
      <c r="B32">
        <v>6390</v>
      </c>
      <c r="C32" t="s">
        <v>77</v>
      </c>
      <c r="D32" s="19">
        <v>0</v>
      </c>
      <c r="E32" s="19">
        <v>0</v>
      </c>
    </row>
    <row r="33" spans="2:5" x14ac:dyDescent="0.25">
      <c r="B33">
        <v>6490</v>
      </c>
      <c r="C33" t="s">
        <v>46</v>
      </c>
      <c r="D33" s="19">
        <v>3130</v>
      </c>
      <c r="E33" s="19">
        <v>3100</v>
      </c>
    </row>
    <row r="34" spans="2:5" x14ac:dyDescent="0.25">
      <c r="B34">
        <v>6500</v>
      </c>
      <c r="C34" t="s">
        <v>47</v>
      </c>
      <c r="D34" s="19">
        <v>13268.25</v>
      </c>
      <c r="E34" s="19">
        <v>15942</v>
      </c>
    </row>
    <row r="35" spans="2:5" x14ac:dyDescent="0.25">
      <c r="B35">
        <v>6540</v>
      </c>
      <c r="C35" t="s">
        <v>48</v>
      </c>
      <c r="D35" s="19">
        <v>7078</v>
      </c>
      <c r="E35" s="19">
        <v>1530</v>
      </c>
    </row>
    <row r="36" spans="2:5" x14ac:dyDescent="0.25">
      <c r="B36">
        <v>6560</v>
      </c>
      <c r="C36" t="s">
        <v>49</v>
      </c>
      <c r="D36" s="19">
        <v>3614.4</v>
      </c>
      <c r="E36" s="19">
        <v>3330.3</v>
      </c>
    </row>
    <row r="37" spans="2:5" x14ac:dyDescent="0.25">
      <c r="B37">
        <v>6600</v>
      </c>
      <c r="C37" t="s">
        <v>78</v>
      </c>
      <c r="D37" s="19">
        <v>34390</v>
      </c>
      <c r="E37" s="19">
        <v>0</v>
      </c>
    </row>
    <row r="38" spans="2:5" x14ac:dyDescent="0.25">
      <c r="B38">
        <v>6610</v>
      </c>
      <c r="C38" t="s">
        <v>50</v>
      </c>
      <c r="D38" s="19">
        <v>4475</v>
      </c>
      <c r="E38" s="19">
        <v>8795.5</v>
      </c>
    </row>
    <row r="39" spans="2:5" x14ac:dyDescent="0.25">
      <c r="B39">
        <v>6620</v>
      </c>
      <c r="C39" t="s">
        <v>79</v>
      </c>
      <c r="D39" s="19">
        <v>0</v>
      </c>
      <c r="E39" s="19">
        <v>0</v>
      </c>
    </row>
    <row r="40" spans="2:5" x14ac:dyDescent="0.25">
      <c r="B40">
        <v>6705</v>
      </c>
      <c r="C40" t="s">
        <v>51</v>
      </c>
      <c r="D40" s="19">
        <v>22733</v>
      </c>
      <c r="E40" s="19">
        <v>6000</v>
      </c>
    </row>
    <row r="41" spans="2:5" x14ac:dyDescent="0.25">
      <c r="B41">
        <v>6800</v>
      </c>
      <c r="C41" t="s">
        <v>52</v>
      </c>
      <c r="D41" s="19">
        <v>545</v>
      </c>
      <c r="E41" s="19">
        <v>1178</v>
      </c>
    </row>
    <row r="42" spans="2:5" x14ac:dyDescent="0.25">
      <c r="B42">
        <v>6820</v>
      </c>
      <c r="C42" t="s">
        <v>80</v>
      </c>
      <c r="D42" s="19">
        <v>0</v>
      </c>
      <c r="E42" s="19">
        <v>0</v>
      </c>
    </row>
    <row r="43" spans="2:5" x14ac:dyDescent="0.25">
      <c r="B43">
        <v>6840</v>
      </c>
      <c r="C43" t="s">
        <v>53</v>
      </c>
      <c r="D43" s="19">
        <v>22844.85</v>
      </c>
      <c r="E43" s="19">
        <v>26792.71</v>
      </c>
    </row>
    <row r="44" spans="2:5" x14ac:dyDescent="0.25">
      <c r="B44">
        <v>6940</v>
      </c>
      <c r="C44" t="s">
        <v>81</v>
      </c>
      <c r="D44" s="19">
        <v>0</v>
      </c>
      <c r="E44" s="19">
        <v>0</v>
      </c>
    </row>
    <row r="45" spans="2:5" x14ac:dyDescent="0.25">
      <c r="B45">
        <v>7000</v>
      </c>
      <c r="C45" t="s">
        <v>54</v>
      </c>
      <c r="D45" s="19">
        <v>8460.59</v>
      </c>
      <c r="E45" s="19">
        <v>7522.92</v>
      </c>
    </row>
    <row r="46" spans="2:5" x14ac:dyDescent="0.25">
      <c r="B46">
        <v>7020</v>
      </c>
      <c r="C46" t="s">
        <v>55</v>
      </c>
      <c r="D46" s="19">
        <v>6107.81</v>
      </c>
      <c r="E46" s="19">
        <v>7142.5</v>
      </c>
    </row>
    <row r="47" spans="2:5" x14ac:dyDescent="0.25">
      <c r="B47">
        <v>7040</v>
      </c>
      <c r="C47" t="s">
        <v>56</v>
      </c>
      <c r="D47" s="19">
        <v>0</v>
      </c>
      <c r="E47" s="19">
        <v>1592</v>
      </c>
    </row>
    <row r="48" spans="2:5" x14ac:dyDescent="0.25">
      <c r="B48">
        <v>7100</v>
      </c>
      <c r="C48" t="s">
        <v>57</v>
      </c>
      <c r="D48" s="19">
        <v>48353.78</v>
      </c>
      <c r="E48" s="19">
        <v>60806.17</v>
      </c>
    </row>
    <row r="49" spans="2:5" x14ac:dyDescent="0.25">
      <c r="C49" s="1" t="s">
        <v>95</v>
      </c>
      <c r="D49" s="29">
        <f>SUM(D25:D48)</f>
        <v>513635.94000000006</v>
      </c>
      <c r="E49" s="29">
        <f>SUM(E25:E48)</f>
        <v>471204.51999999996</v>
      </c>
    </row>
    <row r="50" spans="2:5" x14ac:dyDescent="0.25">
      <c r="D50" s="19"/>
      <c r="E50" s="19"/>
    </row>
    <row r="51" spans="2:5" x14ac:dyDescent="0.25">
      <c r="D51" s="19"/>
      <c r="E51" s="19"/>
    </row>
    <row r="52" spans="2:5" ht="16.5" x14ac:dyDescent="0.25">
      <c r="B52" s="14" t="s">
        <v>2</v>
      </c>
      <c r="C52" s="14" t="s">
        <v>3</v>
      </c>
      <c r="D52" s="15"/>
      <c r="E52" s="15">
        <v>2017</v>
      </c>
    </row>
    <row r="53" spans="2:5" x14ac:dyDescent="0.25">
      <c r="B53">
        <v>7320</v>
      </c>
      <c r="C53" t="s">
        <v>58</v>
      </c>
      <c r="D53" s="19">
        <v>2465</v>
      </c>
      <c r="E53" s="19">
        <v>5250</v>
      </c>
    </row>
    <row r="54" spans="2:5" x14ac:dyDescent="0.25">
      <c r="B54">
        <v>7400</v>
      </c>
      <c r="C54" t="s">
        <v>59</v>
      </c>
      <c r="D54" s="19">
        <v>4622</v>
      </c>
      <c r="E54" s="19">
        <v>5000</v>
      </c>
    </row>
    <row r="55" spans="2:5" x14ac:dyDescent="0.25">
      <c r="B55">
        <v>7410</v>
      </c>
      <c r="C55" t="s">
        <v>60</v>
      </c>
      <c r="D55" s="19">
        <v>2700</v>
      </c>
      <c r="E55" s="19">
        <v>1800</v>
      </c>
    </row>
    <row r="56" spans="2:5" x14ac:dyDescent="0.25">
      <c r="B56">
        <v>7420</v>
      </c>
      <c r="C56" t="s">
        <v>61</v>
      </c>
      <c r="D56" s="19">
        <v>9466.99</v>
      </c>
      <c r="E56" s="19">
        <v>10239.799999999999</v>
      </c>
    </row>
    <row r="57" spans="2:5" x14ac:dyDescent="0.25">
      <c r="B57">
        <v>7440</v>
      </c>
      <c r="C57" t="s">
        <v>62</v>
      </c>
      <c r="D57" s="19">
        <v>21389</v>
      </c>
      <c r="E57" s="19">
        <v>14613.6</v>
      </c>
    </row>
    <row r="58" spans="2:5" x14ac:dyDescent="0.25">
      <c r="B58">
        <v>7500</v>
      </c>
      <c r="C58" t="s">
        <v>63</v>
      </c>
      <c r="D58" s="19">
        <v>29999.24</v>
      </c>
      <c r="E58" s="19">
        <v>28658</v>
      </c>
    </row>
    <row r="59" spans="2:5" x14ac:dyDescent="0.25">
      <c r="B59">
        <v>7770</v>
      </c>
      <c r="C59" t="s">
        <v>64</v>
      </c>
      <c r="D59" s="19">
        <f>3458.42+360.88</f>
        <v>3819.3</v>
      </c>
      <c r="E59" s="19">
        <v>1302.1099999999999</v>
      </c>
    </row>
    <row r="60" spans="2:5" x14ac:dyDescent="0.25">
      <c r="B60">
        <v>7771</v>
      </c>
      <c r="C60" t="s">
        <v>65</v>
      </c>
      <c r="D60" s="19">
        <v>-2.11</v>
      </c>
      <c r="E60" s="19">
        <v>-1.34</v>
      </c>
    </row>
    <row r="61" spans="2:5" x14ac:dyDescent="0.25">
      <c r="B61">
        <v>7790</v>
      </c>
      <c r="C61" t="s">
        <v>66</v>
      </c>
      <c r="D61" s="19">
        <v>1749</v>
      </c>
      <c r="E61" s="19">
        <v>7115.99</v>
      </c>
    </row>
    <row r="62" spans="2:5" x14ac:dyDescent="0.25">
      <c r="B62" s="16"/>
      <c r="C62" s="16" t="s">
        <v>67</v>
      </c>
      <c r="D62" s="18">
        <f>SUM(D53:D61)+D49</f>
        <v>589844.3600000001</v>
      </c>
      <c r="E62" s="18">
        <f>SUM(E53:E61)+E49</f>
        <v>545182.67999999993</v>
      </c>
    </row>
    <row r="64" spans="2:5" x14ac:dyDescent="0.25">
      <c r="B64">
        <v>8050</v>
      </c>
      <c r="C64" t="s">
        <v>68</v>
      </c>
      <c r="D64" s="17">
        <v>5749.14</v>
      </c>
      <c r="E64" s="17">
        <v>2838.42</v>
      </c>
    </row>
    <row r="65" spans="2:5" x14ac:dyDescent="0.25">
      <c r="B65">
        <v>8059</v>
      </c>
      <c r="C65" t="s">
        <v>69</v>
      </c>
      <c r="D65" s="17">
        <v>3933</v>
      </c>
      <c r="E65" s="17">
        <v>4214</v>
      </c>
    </row>
    <row r="66" spans="2:5" x14ac:dyDescent="0.25">
      <c r="B66">
        <v>8150</v>
      </c>
      <c r="C66" t="s">
        <v>82</v>
      </c>
      <c r="D66" s="17">
        <v>0</v>
      </c>
      <c r="E66" s="17">
        <v>0</v>
      </c>
    </row>
    <row r="67" spans="2:5" x14ac:dyDescent="0.25">
      <c r="B67">
        <v>8151</v>
      </c>
      <c r="C67" t="s">
        <v>70</v>
      </c>
      <c r="D67" s="17">
        <v>-141.03</v>
      </c>
      <c r="E67" s="17">
        <v>-5121</v>
      </c>
    </row>
    <row r="68" spans="2:5" x14ac:dyDescent="0.25">
      <c r="B68">
        <v>8155</v>
      </c>
      <c r="C68" t="s">
        <v>71</v>
      </c>
      <c r="D68" s="17">
        <v>0</v>
      </c>
      <c r="E68" s="17">
        <v>-50.71</v>
      </c>
    </row>
    <row r="69" spans="2:5" x14ac:dyDescent="0.25">
      <c r="B69" s="16"/>
      <c r="C69" s="16" t="s">
        <v>72</v>
      </c>
      <c r="D69" s="18">
        <f>SUM(D64:D68)</f>
        <v>9541.1099999999988</v>
      </c>
      <c r="E69" s="18">
        <f>SUM(E64:E68)</f>
        <v>1880.71</v>
      </c>
    </row>
    <row r="71" spans="2:5" x14ac:dyDescent="0.25">
      <c r="B71" s="16"/>
      <c r="C71" s="16" t="s">
        <v>73</v>
      </c>
      <c r="D71" s="18">
        <f>D23-D62+D69</f>
        <v>-16613.670000000027</v>
      </c>
      <c r="E71" s="18">
        <f>E23-E62+E69</f>
        <v>567110.66999999993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4"/>
  <sheetViews>
    <sheetView topLeftCell="A4" workbookViewId="0">
      <selection activeCell="I15" sqref="I15"/>
    </sheetView>
  </sheetViews>
  <sheetFormatPr baseColWidth="10" defaultRowHeight="15" x14ac:dyDescent="0.25"/>
  <cols>
    <col min="1" max="1" width="4.28515625" customWidth="1"/>
    <col min="3" max="3" width="30" bestFit="1" customWidth="1"/>
    <col min="4" max="4" width="13" customWidth="1"/>
    <col min="5" max="5" width="12.7109375" bestFit="1" customWidth="1"/>
  </cols>
  <sheetData>
    <row r="1" spans="1:5" ht="15.75" x14ac:dyDescent="0.25">
      <c r="A1" s="34" t="s">
        <v>1</v>
      </c>
      <c r="B1" s="35"/>
      <c r="C1" s="35"/>
      <c r="D1" s="35"/>
      <c r="E1" s="35"/>
    </row>
    <row r="2" spans="1:5" ht="15.75" x14ac:dyDescent="0.25">
      <c r="A2" s="34" t="s">
        <v>0</v>
      </c>
      <c r="B2" s="35"/>
      <c r="C2" s="35"/>
      <c r="D2" s="35"/>
      <c r="E2" s="35"/>
    </row>
    <row r="3" spans="1:5" x14ac:dyDescent="0.25">
      <c r="B3" s="2"/>
      <c r="C3" s="2"/>
      <c r="D3" s="2"/>
      <c r="E3" s="2"/>
    </row>
    <row r="4" spans="1:5" x14ac:dyDescent="0.25">
      <c r="B4" s="3" t="s">
        <v>2</v>
      </c>
      <c r="C4" s="3" t="s">
        <v>3</v>
      </c>
      <c r="D4" s="5">
        <v>2018</v>
      </c>
      <c r="E4" s="5">
        <v>2017</v>
      </c>
    </row>
    <row r="5" spans="1:5" x14ac:dyDescent="0.25">
      <c r="B5" s="3" t="s">
        <v>4</v>
      </c>
      <c r="C5" s="4"/>
      <c r="D5" s="4"/>
      <c r="E5" s="4"/>
    </row>
    <row r="6" spans="1:5" x14ac:dyDescent="0.25">
      <c r="B6" s="3" t="s">
        <v>83</v>
      </c>
      <c r="C6" s="4"/>
      <c r="D6" s="4"/>
      <c r="E6" s="4"/>
    </row>
    <row r="7" spans="1:5" x14ac:dyDescent="0.25">
      <c r="B7" s="7">
        <v>1110</v>
      </c>
      <c r="C7" s="4" t="s">
        <v>84</v>
      </c>
      <c r="D7" s="20">
        <v>342012.5</v>
      </c>
      <c r="E7" s="20">
        <v>427012.5</v>
      </c>
    </row>
    <row r="8" spans="1:5" x14ac:dyDescent="0.25">
      <c r="B8" s="7">
        <v>1200</v>
      </c>
      <c r="C8" s="4" t="s">
        <v>85</v>
      </c>
      <c r="D8" s="20">
        <v>1</v>
      </c>
      <c r="E8" s="20">
        <v>1</v>
      </c>
    </row>
    <row r="9" spans="1:5" x14ac:dyDescent="0.25">
      <c r="B9" s="7">
        <v>1230</v>
      </c>
      <c r="C9" s="4" t="s">
        <v>86</v>
      </c>
      <c r="D9" s="20">
        <v>53937</v>
      </c>
      <c r="E9" s="20">
        <v>71916</v>
      </c>
    </row>
    <row r="10" spans="1:5" x14ac:dyDescent="0.25">
      <c r="B10" s="7">
        <v>1231</v>
      </c>
      <c r="C10" s="4" t="s">
        <v>87</v>
      </c>
      <c r="D10" s="20">
        <v>101872</v>
      </c>
      <c r="E10" s="20">
        <v>135830</v>
      </c>
    </row>
    <row r="11" spans="1:5" x14ac:dyDescent="0.25">
      <c r="B11" s="7">
        <v>1232</v>
      </c>
      <c r="C11" s="4" t="s">
        <v>88</v>
      </c>
      <c r="D11" s="20">
        <v>1</v>
      </c>
      <c r="E11" s="20">
        <v>1</v>
      </c>
    </row>
    <row r="12" spans="1:5" x14ac:dyDescent="0.25">
      <c r="B12" s="7">
        <v>1250</v>
      </c>
      <c r="C12" s="4" t="s">
        <v>96</v>
      </c>
      <c r="D12" s="20">
        <v>113851</v>
      </c>
      <c r="E12" s="20">
        <v>0</v>
      </c>
    </row>
    <row r="13" spans="1:5" x14ac:dyDescent="0.25">
      <c r="B13" s="6" t="s">
        <v>89</v>
      </c>
      <c r="C13" s="21"/>
      <c r="D13" s="22">
        <f>SUM(D7:D12)</f>
        <v>611674.5</v>
      </c>
      <c r="E13" s="22">
        <f>SUM(E7:E12)</f>
        <v>634760.5</v>
      </c>
    </row>
    <row r="14" spans="1:5" x14ac:dyDescent="0.25">
      <c r="B14" s="3"/>
      <c r="C14" s="4"/>
      <c r="D14" s="4"/>
      <c r="E14" s="4"/>
    </row>
    <row r="15" spans="1:5" x14ac:dyDescent="0.25">
      <c r="B15" s="6" t="s">
        <v>5</v>
      </c>
      <c r="C15" s="4"/>
      <c r="D15" s="4"/>
      <c r="E15" s="4"/>
    </row>
    <row r="16" spans="1:5" x14ac:dyDescent="0.25">
      <c r="B16" s="7">
        <v>1500</v>
      </c>
      <c r="C16" s="8" t="s">
        <v>6</v>
      </c>
      <c r="D16" s="20">
        <v>0</v>
      </c>
      <c r="E16" s="20">
        <v>13460</v>
      </c>
    </row>
    <row r="17" spans="2:5" x14ac:dyDescent="0.25">
      <c r="B17" s="7">
        <v>1570</v>
      </c>
      <c r="C17" s="8" t="s">
        <v>90</v>
      </c>
      <c r="D17" s="20">
        <v>0</v>
      </c>
      <c r="E17" s="20">
        <v>0</v>
      </c>
    </row>
    <row r="18" spans="2:5" x14ac:dyDescent="0.25">
      <c r="B18" s="7">
        <v>1743</v>
      </c>
      <c r="C18" s="8" t="s">
        <v>97</v>
      </c>
      <c r="D18" s="20">
        <v>20421.759999999998</v>
      </c>
      <c r="E18" s="20">
        <v>0</v>
      </c>
    </row>
    <row r="19" spans="2:5" x14ac:dyDescent="0.25">
      <c r="B19" s="7">
        <v>1749</v>
      </c>
      <c r="C19" s="8" t="s">
        <v>91</v>
      </c>
      <c r="D19" s="20">
        <v>3673.53</v>
      </c>
      <c r="E19" s="20">
        <v>589.15</v>
      </c>
    </row>
    <row r="20" spans="2:5" x14ac:dyDescent="0.25">
      <c r="B20" s="6"/>
      <c r="C20" s="3" t="s">
        <v>7</v>
      </c>
      <c r="D20" s="20"/>
      <c r="E20" s="20"/>
    </row>
    <row r="21" spans="2:5" x14ac:dyDescent="0.25">
      <c r="B21" s="7"/>
      <c r="C21" s="8" t="s">
        <v>8</v>
      </c>
      <c r="D21" s="23">
        <v>934242.79</v>
      </c>
      <c r="E21" s="23">
        <v>830742.66</v>
      </c>
    </row>
    <row r="22" spans="2:5" x14ac:dyDescent="0.25">
      <c r="B22" s="3" t="s">
        <v>9</v>
      </c>
      <c r="C22" s="4"/>
      <c r="D22" s="24">
        <f>SUM(D16:D21)</f>
        <v>958338.08000000007</v>
      </c>
      <c r="E22" s="24">
        <f>SUM(E16:E21)</f>
        <v>844791.81</v>
      </c>
    </row>
    <row r="23" spans="2:5" ht="15.75" thickBot="1" x14ac:dyDescent="0.3">
      <c r="B23" s="3" t="s">
        <v>10</v>
      </c>
      <c r="C23" s="4"/>
      <c r="D23" s="25">
        <f>D13+D22</f>
        <v>1570012.58</v>
      </c>
      <c r="E23" s="25">
        <f>E22+E13</f>
        <v>1479552.31</v>
      </c>
    </row>
    <row r="24" spans="2:5" ht="15.75" thickTop="1" x14ac:dyDescent="0.25">
      <c r="B24" s="3"/>
      <c r="C24" s="4"/>
      <c r="D24" s="9"/>
      <c r="E24" s="9"/>
    </row>
    <row r="25" spans="2:5" x14ac:dyDescent="0.25">
      <c r="B25" s="3" t="s">
        <v>11</v>
      </c>
      <c r="C25" s="4"/>
      <c r="D25" s="10"/>
      <c r="E25" s="10"/>
    </row>
    <row r="26" spans="2:5" x14ac:dyDescent="0.25">
      <c r="B26" s="3" t="s">
        <v>12</v>
      </c>
      <c r="C26" s="4"/>
      <c r="D26" s="10"/>
      <c r="E26" s="10"/>
    </row>
    <row r="27" spans="2:5" x14ac:dyDescent="0.25">
      <c r="B27" s="7"/>
      <c r="C27" s="8" t="s">
        <v>13</v>
      </c>
      <c r="D27" s="20">
        <v>899698.32</v>
      </c>
      <c r="E27" s="20">
        <v>899698.32</v>
      </c>
    </row>
    <row r="28" spans="2:5" x14ac:dyDescent="0.25">
      <c r="B28" s="7"/>
      <c r="C28" s="8" t="s">
        <v>98</v>
      </c>
      <c r="D28" s="20">
        <v>567111</v>
      </c>
      <c r="E28" s="20">
        <v>0</v>
      </c>
    </row>
    <row r="29" spans="2:5" x14ac:dyDescent="0.25">
      <c r="B29" s="11"/>
      <c r="C29" s="12" t="s">
        <v>14</v>
      </c>
      <c r="D29" s="26">
        <v>-16613.669999999998</v>
      </c>
      <c r="E29" s="26">
        <v>567110.67000000004</v>
      </c>
    </row>
    <row r="30" spans="2:5" x14ac:dyDescent="0.25">
      <c r="B30" s="3" t="s">
        <v>15</v>
      </c>
      <c r="C30" s="4"/>
      <c r="D30" s="28">
        <f>SUM(D27:D29)</f>
        <v>1450195.65</v>
      </c>
      <c r="E30" s="28">
        <f>SUM(E27:E29)</f>
        <v>1466808.99</v>
      </c>
    </row>
    <row r="31" spans="2:5" x14ac:dyDescent="0.25">
      <c r="B31" s="3"/>
      <c r="C31" s="4"/>
      <c r="D31" s="9"/>
      <c r="E31" s="9"/>
    </row>
    <row r="32" spans="2:5" x14ac:dyDescent="0.25">
      <c r="B32" s="3"/>
      <c r="C32" s="4"/>
      <c r="D32" s="9"/>
      <c r="E32" s="9"/>
    </row>
    <row r="33" spans="2:5" x14ac:dyDescent="0.25">
      <c r="B33" s="3" t="s">
        <v>16</v>
      </c>
      <c r="C33" s="4"/>
      <c r="D33" s="9"/>
      <c r="E33" s="9"/>
    </row>
    <row r="34" spans="2:5" x14ac:dyDescent="0.25">
      <c r="B34" s="7">
        <v>2240</v>
      </c>
      <c r="C34" s="4" t="s">
        <v>92</v>
      </c>
      <c r="D34" s="23">
        <v>0</v>
      </c>
      <c r="E34" s="23">
        <v>0</v>
      </c>
    </row>
    <row r="35" spans="2:5" x14ac:dyDescent="0.25">
      <c r="B35" s="3" t="s">
        <v>17</v>
      </c>
      <c r="C35" s="4"/>
      <c r="D35" s="27">
        <f>SUM(D34)</f>
        <v>0</v>
      </c>
      <c r="E35" s="27">
        <f>SUM(E34)</f>
        <v>0</v>
      </c>
    </row>
    <row r="36" spans="2:5" x14ac:dyDescent="0.25">
      <c r="B36" s="3"/>
      <c r="C36" s="4"/>
      <c r="D36" s="9"/>
      <c r="E36" s="9"/>
    </row>
    <row r="37" spans="2:5" x14ac:dyDescent="0.25">
      <c r="B37" s="7">
        <v>2400</v>
      </c>
      <c r="C37" s="4" t="s">
        <v>18</v>
      </c>
      <c r="D37" s="20">
        <v>119817.26</v>
      </c>
      <c r="E37" s="20">
        <v>11328.32</v>
      </c>
    </row>
    <row r="38" spans="2:5" x14ac:dyDescent="0.25">
      <c r="B38" s="7">
        <v>2960</v>
      </c>
      <c r="C38" s="4" t="s">
        <v>93</v>
      </c>
      <c r="D38" s="20">
        <v>0</v>
      </c>
      <c r="E38" s="20">
        <v>1415</v>
      </c>
    </row>
    <row r="39" spans="2:5" x14ac:dyDescent="0.25">
      <c r="B39" s="7">
        <v>2990</v>
      </c>
      <c r="C39" s="4" t="s">
        <v>94</v>
      </c>
      <c r="D39" s="23">
        <v>0</v>
      </c>
      <c r="E39" s="23">
        <v>0</v>
      </c>
    </row>
    <row r="40" spans="2:5" x14ac:dyDescent="0.25">
      <c r="B40" s="3" t="s">
        <v>19</v>
      </c>
      <c r="C40" s="4"/>
      <c r="D40" s="27">
        <f>SUM(D37:D39)</f>
        <v>119817.26</v>
      </c>
      <c r="E40" s="27">
        <f>SUM(E37:E39)</f>
        <v>12743.32</v>
      </c>
    </row>
    <row r="41" spans="2:5" x14ac:dyDescent="0.25">
      <c r="B41" s="3"/>
      <c r="C41" s="4"/>
      <c r="D41" s="9"/>
      <c r="E41" s="9"/>
    </row>
    <row r="42" spans="2:5" x14ac:dyDescent="0.25">
      <c r="B42" s="3" t="s">
        <v>20</v>
      </c>
      <c r="C42" s="4"/>
      <c r="D42" s="27">
        <f>D35+D40</f>
        <v>119817.26</v>
      </c>
      <c r="E42" s="27">
        <f>E35+E40</f>
        <v>12743.32</v>
      </c>
    </row>
    <row r="43" spans="2:5" ht="15.75" thickBot="1" x14ac:dyDescent="0.3">
      <c r="B43" s="3" t="s">
        <v>21</v>
      </c>
      <c r="C43" s="4"/>
      <c r="D43" s="30">
        <f>D30+D42</f>
        <v>1570012.91</v>
      </c>
      <c r="E43" s="30">
        <f>SUM(E30+E42)</f>
        <v>1479552.31</v>
      </c>
    </row>
    <row r="44" spans="2:5" ht="15.75" thickTop="1" x14ac:dyDescent="0.25"/>
  </sheetData>
  <mergeCells count="2">
    <mergeCell ref="A1:E1"/>
    <mergeCell ref="A2:E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</vt:lpstr>
      <vt:lpstr>Balanse</vt:lpstr>
    </vt:vector>
  </TitlesOfParts>
  <Company>Sparebank 1 Regnskapshuset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Annikken Kluken</dc:creator>
  <cp:lastModifiedBy>Annikken Kluken</cp:lastModifiedBy>
  <cp:lastPrinted>2019-02-20T10:59:34Z</cp:lastPrinted>
  <dcterms:created xsi:type="dcterms:W3CDTF">2018-02-14T10:57:32Z</dcterms:created>
  <dcterms:modified xsi:type="dcterms:W3CDTF">2019-02-20T10:59:59Z</dcterms:modified>
</cp:coreProperties>
</file>