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340" yWindow="255" windowWidth="15480" windowHeight="10365"/>
  </bookViews>
  <sheets>
    <sheet name="Tidsestimat" sheetId="1" r:id="rId1"/>
    <sheet name="Admin" sheetId="2" r:id="rId2"/>
  </sheets>
  <definedNames>
    <definedName name="Etappetider">Admin!$A$2:$A$48</definedName>
    <definedName name="Start_Dag1">Admin!$B$2:$B$6</definedName>
    <definedName name="Start_Dag2">Admin!$C$2:$C$6</definedName>
    <definedName name="Start_Dag3">Admin!$D$2:$D$6</definedName>
    <definedName name="Start_Dag4">Admin!$E$2:$E$6</definedName>
    <definedName name="_xlnm.Print_Titles" localSheetId="0">Tidsestimat!$1:$5</definedName>
  </definedNames>
  <calcPr calcId="145621"/>
</workbook>
</file>

<file path=xl/calcChain.xml><?xml version="1.0" encoding="utf-8"?>
<calcChain xmlns="http://schemas.openxmlformats.org/spreadsheetml/2006/main">
  <c r="D3" i="2" l="1"/>
  <c r="D4" i="2"/>
  <c r="D5" i="2"/>
  <c r="D6" i="2"/>
  <c r="D2" i="2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" i="1"/>
  <c r="C32" i="1"/>
  <c r="K59" i="1"/>
  <c r="K58" i="1"/>
  <c r="K57" i="1"/>
  <c r="K56" i="1"/>
  <c r="K62" i="1"/>
  <c r="K53" i="1"/>
  <c r="K54" i="1"/>
  <c r="K55" i="1"/>
  <c r="K60" i="1"/>
  <c r="K61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G64" i="1"/>
  <c r="G21" i="1"/>
  <c r="G20" i="1" s="1"/>
  <c r="C63" i="1"/>
  <c r="I6" i="1"/>
  <c r="H7" i="1"/>
  <c r="I7" i="1" s="1"/>
  <c r="H8" i="1" s="1"/>
  <c r="I8" i="1" s="1"/>
  <c r="H9" i="1" s="1"/>
  <c r="I9" i="1" s="1"/>
  <c r="H10" i="1" s="1"/>
  <c r="I10" i="1" s="1"/>
  <c r="H11" i="1" s="1"/>
  <c r="I11" i="1" s="1"/>
  <c r="H12" i="1" s="1"/>
  <c r="I12" i="1" s="1"/>
  <c r="H13" i="1" s="1"/>
  <c r="I13" i="1" s="1"/>
  <c r="H14" i="1" s="1"/>
  <c r="I14" i="1" s="1"/>
  <c r="H15" i="1" s="1"/>
  <c r="I15" i="1" s="1"/>
  <c r="H16" i="1" s="1"/>
  <c r="I16" i="1" s="1"/>
  <c r="H17" i="1" s="1"/>
  <c r="I17" i="1" s="1"/>
  <c r="H18" i="1" s="1"/>
  <c r="I18" i="1" s="1"/>
  <c r="H19" i="1" s="1"/>
  <c r="I19" i="1" s="1"/>
  <c r="I20" i="1" s="1"/>
  <c r="G45" i="1"/>
  <c r="G33" i="1"/>
  <c r="I46" i="1"/>
  <c r="H47" i="1" s="1"/>
  <c r="I47" i="1" s="1"/>
  <c r="H48" i="1" s="1"/>
  <c r="I48" i="1" s="1"/>
  <c r="H49" i="1" s="1"/>
  <c r="I49" i="1" s="1"/>
  <c r="H50" i="1" s="1"/>
  <c r="I50" i="1" s="1"/>
  <c r="H51" i="1" s="1"/>
  <c r="I51" i="1" s="1"/>
  <c r="H52" i="1" s="1"/>
  <c r="I52" i="1" s="1"/>
  <c r="H53" i="1" s="1"/>
  <c r="I53" i="1" s="1"/>
  <c r="H54" i="1" s="1"/>
  <c r="I54" i="1" s="1"/>
  <c r="H55" i="1" s="1"/>
  <c r="I34" i="1"/>
  <c r="H35" i="1"/>
  <c r="I35" i="1" s="1"/>
  <c r="H36" i="1" s="1"/>
  <c r="I36" i="1" s="1"/>
  <c r="H37" i="1" s="1"/>
  <c r="I37" i="1" s="1"/>
  <c r="H38" i="1" s="1"/>
  <c r="I38" i="1" s="1"/>
  <c r="H39" i="1" s="1"/>
  <c r="I39" i="1" s="1"/>
  <c r="H40" i="1" s="1"/>
  <c r="I40" i="1" s="1"/>
  <c r="H41" i="1" s="1"/>
  <c r="I41" i="1" s="1"/>
  <c r="H42" i="1" s="1"/>
  <c r="I42" i="1" s="1"/>
  <c r="H43" i="1" s="1"/>
  <c r="I43" i="1" s="1"/>
  <c r="I44" i="1" s="1"/>
  <c r="I22" i="1"/>
  <c r="H23" i="1" s="1"/>
  <c r="I23" i="1" s="1"/>
  <c r="H24" i="1" s="1"/>
  <c r="I24" i="1" s="1"/>
  <c r="H25" i="1" s="1"/>
  <c r="I25" i="1" s="1"/>
  <c r="H26" i="1" s="1"/>
  <c r="I26" i="1" s="1"/>
  <c r="H27" i="1" s="1"/>
  <c r="I27" i="1" s="1"/>
  <c r="H28" i="1" s="1"/>
  <c r="I28" i="1" s="1"/>
  <c r="H29" i="1" s="1"/>
  <c r="I29" i="1" s="1"/>
  <c r="H30" i="1" s="1"/>
  <c r="I30" i="1" s="1"/>
  <c r="H31" i="1" s="1"/>
  <c r="I31" i="1" s="1"/>
  <c r="C44" i="1"/>
  <c r="C20" i="1"/>
  <c r="E44" i="1"/>
  <c r="E33" i="1"/>
  <c r="E32" i="1"/>
  <c r="E21" i="1"/>
  <c r="E20" i="1"/>
  <c r="I55" i="1" l="1"/>
  <c r="H56" i="1" s="1"/>
  <c r="I56" i="1" s="1"/>
  <c r="H57" i="1" s="1"/>
  <c r="I57" i="1" s="1"/>
  <c r="H58" i="1" s="1"/>
  <c r="I58" i="1" s="1"/>
  <c r="H59" i="1" s="1"/>
  <c r="I59" i="1" s="1"/>
  <c r="H60" i="1" s="1"/>
  <c r="I60" i="1" s="1"/>
  <c r="H61" i="1" s="1"/>
  <c r="I61" i="1" s="1"/>
  <c r="H62" i="1" s="1"/>
  <c r="I62" i="1" s="1"/>
  <c r="G44" i="1"/>
  <c r="I32" i="1"/>
  <c r="G32" i="1"/>
  <c r="G66" i="1"/>
  <c r="C65" i="1"/>
  <c r="O63" i="1"/>
  <c r="G63" i="1" l="1"/>
  <c r="I63" i="1"/>
  <c r="G65" i="1"/>
</calcChain>
</file>

<file path=xl/sharedStrings.xml><?xml version="1.0" encoding="utf-8"?>
<sst xmlns="http://schemas.openxmlformats.org/spreadsheetml/2006/main" count="145" uniqueCount="124">
  <si>
    <t>Navn på løper</t>
  </si>
  <si>
    <t>Sum</t>
  </si>
  <si>
    <t>Total lengde</t>
  </si>
  <si>
    <t>Estimert klokkeslett</t>
  </si>
  <si>
    <t>Start</t>
  </si>
  <si>
    <t>Slutt</t>
  </si>
  <si>
    <t>Estimert
hastighet</t>
  </si>
  <si>
    <t>[min/km]</t>
  </si>
  <si>
    <t>Etappe
nr.</t>
  </si>
  <si>
    <t>Lengde
m/deling</t>
  </si>
  <si>
    <t>[km]</t>
  </si>
  <si>
    <t>Etappe</t>
  </si>
  <si>
    <t>Telefonnr</t>
  </si>
  <si>
    <t>Lagleder:</t>
  </si>
  <si>
    <t>Lagnavn:</t>
  </si>
  <si>
    <t>Etappetider</t>
  </si>
  <si>
    <t>Start_Dag1</t>
  </si>
  <si>
    <t>Start_Dag2</t>
  </si>
  <si>
    <t>Start_Dag3</t>
  </si>
  <si>
    <t>Start_Dag4</t>
  </si>
  <si>
    <t>Total tid (dag 4)</t>
  </si>
  <si>
    <t>Gj.snittshastighet (dag 4)</t>
  </si>
  <si>
    <t>Gj.snittshastighet (dag 3)</t>
  </si>
  <si>
    <t>Total tid (dag 3)</t>
  </si>
  <si>
    <t>Total tid (dag 2)</t>
  </si>
  <si>
    <t>Gj.snittshastighet (dag 2)</t>
  </si>
  <si>
    <t>Total tid (dag 1)</t>
  </si>
  <si>
    <t>Gj.snittshastighet (dag 1)</t>
  </si>
  <si>
    <t>Gj.snittshastighet (totalt)</t>
  </si>
  <si>
    <t>Total tid (totalt</t>
  </si>
  <si>
    <t>For å velge individuell etappehastighet, trykker du
først i den respektive ruten, og deretter på pilen som dukker opp til høyre for ruten og velger hastighet.</t>
  </si>
  <si>
    <t>10 etapper.     Total lengde:</t>
  </si>
  <si>
    <t xml:space="preserve">14 etapper. Total lengde:  </t>
  </si>
  <si>
    <t>18 etapper. Total lengde:</t>
  </si>
  <si>
    <t>Malvik - Hommelvik</t>
  </si>
  <si>
    <t>Hommelvik - Gevingåsen</t>
  </si>
  <si>
    <t>Gevingåsen - Stjørdal</t>
  </si>
  <si>
    <t>Stjørdal - Framnes</t>
  </si>
  <si>
    <t>Framnes - Steinvikholmen</t>
  </si>
  <si>
    <t>Steinvikholmen - Fættenfjord</t>
  </si>
  <si>
    <t>Åsenfjord - Åsen</t>
  </si>
  <si>
    <t>Åsen - Ronglan</t>
  </si>
  <si>
    <t>Ronglan - Skogn</t>
  </si>
  <si>
    <t>Skogn - Levanger</t>
  </si>
  <si>
    <t>Verdalsøra - Stiklestad</t>
  </si>
  <si>
    <t>Inndal - Vaterholmen</t>
  </si>
  <si>
    <t>Åre - Såå</t>
  </si>
  <si>
    <t>Järpen - Mörsil</t>
  </si>
  <si>
    <t>Mörsil - Andersböle</t>
  </si>
  <si>
    <t>Bleckåsen - Slåtte</t>
  </si>
  <si>
    <t>Valne - Nälden</t>
  </si>
  <si>
    <t>Nälden - Västerkälen</t>
  </si>
  <si>
    <t>Västerkälen - Krokom</t>
  </si>
  <si>
    <t>Krokom - Grönängen</t>
  </si>
  <si>
    <t>Grönängen - Ås</t>
  </si>
  <si>
    <t>Ås - Byskogen</t>
  </si>
  <si>
    <t>Ranheim-Malvik</t>
  </si>
  <si>
    <t>Fættenfjord - Åsenfjord</t>
  </si>
  <si>
    <t>Levanger - Mule skole</t>
  </si>
  <si>
    <t>Mule skole - Verdalsøra</t>
  </si>
  <si>
    <t>Stiklestad - Leirådal</t>
  </si>
  <si>
    <t>Leirådal - Østnesbakkene</t>
  </si>
  <si>
    <t>Østnesbakken - Inndal</t>
  </si>
  <si>
    <t>Vatreholmen - Sul</t>
  </si>
  <si>
    <t>Sul - St. Olavsbrua</t>
  </si>
  <si>
    <t>St. Olavsbrua - Sandvika</t>
  </si>
  <si>
    <t>Duved - Ängena</t>
  </si>
  <si>
    <t>Ängena - Åre</t>
  </si>
  <si>
    <t>Såå - Undersåker</t>
  </si>
  <si>
    <t>Undersåker-Undersåkers krk</t>
  </si>
  <si>
    <t>Undersåkers krk - Järpen</t>
  </si>
  <si>
    <t>Andersböle -Bleckåsen</t>
  </si>
  <si>
    <t>Glösa- Valne</t>
  </si>
  <si>
    <t>Byskogen - Østersund</t>
  </si>
  <si>
    <t>Slåtte - Glösa</t>
  </si>
  <si>
    <t>Trondheim - Lade</t>
  </si>
  <si>
    <t>Lade - Ranheim</t>
  </si>
  <si>
    <t>Sandvika- Kalfjället</t>
  </si>
  <si>
    <t>Kalfjället - Skalstugan</t>
  </si>
  <si>
    <t>Skalstugan - Saxån</t>
  </si>
  <si>
    <t>Saxån - Moan</t>
  </si>
  <si>
    <t>Moan -Stalltjärnsgropen</t>
  </si>
  <si>
    <t>Stalltjärnsgropen -Bodsjöbränna</t>
  </si>
  <si>
    <t>Bodsjöbränna - Staakurvan</t>
  </si>
  <si>
    <t>Staakurvan - Duved</t>
  </si>
  <si>
    <t>Leksdal i.l.</t>
  </si>
  <si>
    <t>Knut Gran  480 94 490</t>
  </si>
  <si>
    <t>Per Storholmen 965 00 228</t>
  </si>
  <si>
    <t>Kjell Ove P. Tiller</t>
  </si>
  <si>
    <t>Sander Stiklestad</t>
  </si>
  <si>
    <t>Markus Øgstad</t>
  </si>
  <si>
    <t>Lasse Hågensen Kokås</t>
  </si>
  <si>
    <t>Jonas Hågensen Kokås</t>
  </si>
  <si>
    <t>Aleksander Haga</t>
  </si>
  <si>
    <t>Sindre Stiklestad</t>
  </si>
  <si>
    <t>Yngve Hallem Solum</t>
  </si>
  <si>
    <t>Sigrid Hallem Solum</t>
  </si>
  <si>
    <t>Sivert Ward</t>
  </si>
  <si>
    <t>Sondre Musum</t>
  </si>
  <si>
    <t>Arne Olav Haugan</t>
  </si>
  <si>
    <t>Kristin Aspås Pedersen</t>
  </si>
  <si>
    <t>Hilde Mari Musum</t>
  </si>
  <si>
    <t>Svein Johan Hermann</t>
  </si>
  <si>
    <t>Kristian Aksnes</t>
  </si>
  <si>
    <t>Kathrine Aspås Pedersen</t>
  </si>
  <si>
    <t>Håkon Musum</t>
  </si>
  <si>
    <t>Tobias Thomassen</t>
  </si>
  <si>
    <t>Johannes Aksnes</t>
  </si>
  <si>
    <t>Joakim Haga</t>
  </si>
  <si>
    <t>Beate Hågensen</t>
  </si>
  <si>
    <t>Vemund Johnsborg</t>
  </si>
  <si>
    <t>Ola Martin Aksnes</t>
  </si>
  <si>
    <t>Matias Johnsborg</t>
  </si>
  <si>
    <t>Lars Håkon Bjugan</t>
  </si>
  <si>
    <t>Johnny Haugen</t>
  </si>
  <si>
    <t>Gunnar Rønning Ystad</t>
  </si>
  <si>
    <t>Trygve Natvig Ystad</t>
  </si>
  <si>
    <t>Ingvild Aksnes</t>
  </si>
  <si>
    <t>Ole Tuset</t>
  </si>
  <si>
    <t>Trond Stiklestad</t>
  </si>
  <si>
    <t>Even Følstad Pedersen</t>
  </si>
  <si>
    <t>Ingunn Vikhamar</t>
  </si>
  <si>
    <t>Nr. 93</t>
  </si>
  <si>
    <t>Erik Salthammer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</si>
</sst>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\ %"/>
  </numFmts>
  <fonts count="15" x14ac:knownFonts="1">
    <font>
      <sz val="10"/>
      <name val="Arial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12"/>
      <color indexed="8"/>
      <name val="Times New Roman"/>
      <family val="1"/>
    </font>
    <font>
      <sz val="11"/>
      <color rgb="FF9C6500"/>
      <name val="Calibri"/>
      <family val="2"/>
      <scheme val="minor"/>
    </font>
    <font>
      <sz val="11"/>
      <color rgb="FF1F497D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3" fillId="6" borderId="0" applyNumberFormat="0" applyBorder="0" applyAlignment="0" applyProtection="0"/>
    <xf numFmtId="9" fontId="10" fillId="0" borderId="0" applyFont="0" applyFill="0" applyBorder="0" applyAlignment="0" applyProtection="0"/>
  </cellStyleXfs>
  <cellXfs count="11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20" fontId="0" fillId="0" borderId="0" xfId="0" applyNumberFormat="1"/>
    <xf numFmtId="164" fontId="2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0" xfId="0" applyFont="1"/>
    <xf numFmtId="0" fontId="2" fillId="0" borderId="0" xfId="0" applyFont="1" applyFill="1" applyBorder="1" applyAlignment="1">
      <alignment vertical="top" wrapText="1"/>
    </xf>
    <xf numFmtId="47" fontId="4" fillId="0" borderId="0" xfId="0" applyNumberFormat="1" applyFont="1"/>
    <xf numFmtId="0" fontId="6" fillId="0" borderId="3" xfId="0" applyFont="1" applyBorder="1" applyAlignment="1">
      <alignment vertical="top" wrapText="1"/>
    </xf>
    <xf numFmtId="164" fontId="6" fillId="0" borderId="3" xfId="0" applyNumberFormat="1" applyFont="1" applyBorder="1" applyAlignment="1">
      <alignment horizontal="center" vertical="top" wrapText="1"/>
    </xf>
    <xf numFmtId="0" fontId="7" fillId="0" borderId="2" xfId="0" applyFont="1" applyBorder="1"/>
    <xf numFmtId="20" fontId="7" fillId="0" borderId="2" xfId="0" applyNumberFormat="1" applyFont="1" applyBorder="1"/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/>
    <xf numFmtId="20" fontId="6" fillId="0" borderId="2" xfId="0" applyNumberFormat="1" applyFont="1" applyBorder="1"/>
    <xf numFmtId="164" fontId="6" fillId="0" borderId="3" xfId="0" applyNumberFormat="1" applyFont="1" applyBorder="1" applyAlignment="1">
      <alignment horizontal="left" vertical="top" wrapText="1"/>
    </xf>
    <xf numFmtId="45" fontId="6" fillId="0" borderId="2" xfId="0" applyNumberFormat="1" applyFont="1" applyBorder="1"/>
    <xf numFmtId="0" fontId="6" fillId="0" borderId="6" xfId="0" applyFont="1" applyBorder="1"/>
    <xf numFmtId="164" fontId="7" fillId="0" borderId="6" xfId="0" applyNumberFormat="1" applyFont="1" applyBorder="1"/>
    <xf numFmtId="0" fontId="7" fillId="0" borderId="6" xfId="0" applyFont="1" applyBorder="1"/>
    <xf numFmtId="20" fontId="7" fillId="0" borderId="1" xfId="0" applyNumberFormat="1" applyFont="1" applyBorder="1"/>
    <xf numFmtId="164" fontId="6" fillId="0" borderId="7" xfId="0" applyNumberFormat="1" applyFont="1" applyBorder="1" applyAlignment="1">
      <alignment horizontal="center" vertical="top" wrapText="1"/>
    </xf>
    <xf numFmtId="0" fontId="7" fillId="0" borderId="7" xfId="0" applyFont="1" applyBorder="1"/>
    <xf numFmtId="47" fontId="6" fillId="0" borderId="7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top" wrapText="1"/>
    </xf>
    <xf numFmtId="47" fontId="6" fillId="0" borderId="6" xfId="0" applyNumberFormat="1" applyFont="1" applyBorder="1" applyAlignment="1">
      <alignment horizontal="center" vertical="center" wrapText="1"/>
    </xf>
    <xf numFmtId="20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1" fontId="0" fillId="0" borderId="0" xfId="0" applyNumberFormat="1"/>
    <xf numFmtId="45" fontId="7" fillId="3" borderId="2" xfId="0" applyNumberFormat="1" applyFont="1" applyFill="1" applyBorder="1"/>
    <xf numFmtId="0" fontId="8" fillId="0" borderId="0" xfId="0" applyFont="1"/>
    <xf numFmtId="20" fontId="7" fillId="3" borderId="2" xfId="0" applyNumberFormat="1" applyFont="1" applyFill="1" applyBorder="1"/>
    <xf numFmtId="164" fontId="8" fillId="0" borderId="0" xfId="0" applyNumberFormat="1" applyFont="1"/>
    <xf numFmtId="0" fontId="9" fillId="0" borderId="0" xfId="0" applyFont="1"/>
    <xf numFmtId="20" fontId="8" fillId="0" borderId="2" xfId="0" applyNumberFormat="1" applyFont="1" applyBorder="1"/>
    <xf numFmtId="20" fontId="8" fillId="0" borderId="0" xfId="0" applyNumberFormat="1" applyFont="1"/>
    <xf numFmtId="47" fontId="8" fillId="0" borderId="0" xfId="0" applyNumberFormat="1" applyFont="1"/>
    <xf numFmtId="0" fontId="6" fillId="0" borderId="2" xfId="0" applyFont="1" applyBorder="1" applyAlignment="1">
      <alignment horizontal="right"/>
    </xf>
    <xf numFmtId="0" fontId="6" fillId="4" borderId="8" xfId="0" applyFont="1" applyFill="1" applyBorder="1"/>
    <xf numFmtId="0" fontId="7" fillId="4" borderId="8" xfId="0" applyFont="1" applyFill="1" applyBorder="1"/>
    <xf numFmtId="164" fontId="7" fillId="4" borderId="8" xfId="0" applyNumberFormat="1" applyFont="1" applyFill="1" applyBorder="1"/>
    <xf numFmtId="0" fontId="8" fillId="4" borderId="0" xfId="0" applyFont="1" applyFill="1"/>
    <xf numFmtId="21" fontId="6" fillId="0" borderId="2" xfId="0" applyNumberFormat="1" applyFont="1" applyBorder="1"/>
    <xf numFmtId="46" fontId="6" fillId="0" borderId="2" xfId="0" applyNumberFormat="1" applyFont="1" applyBorder="1"/>
    <xf numFmtId="20" fontId="7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164" fontId="2" fillId="0" borderId="3" xfId="0" applyNumberFormat="1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0" fontId="9" fillId="0" borderId="2" xfId="0" applyFont="1" applyBorder="1"/>
    <xf numFmtId="0" fontId="2" fillId="0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164" fontId="12" fillId="0" borderId="3" xfId="0" applyNumberFormat="1" applyFont="1" applyBorder="1" applyAlignment="1">
      <alignment horizontal="center" vertical="top" wrapText="1"/>
    </xf>
    <xf numFmtId="0" fontId="2" fillId="0" borderId="9" xfId="0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right"/>
    </xf>
    <xf numFmtId="165" fontId="5" fillId="0" borderId="0" xfId="0" applyNumberFormat="1" applyFont="1"/>
    <xf numFmtId="0" fontId="6" fillId="2" borderId="2" xfId="0" applyFont="1" applyFill="1" applyBorder="1"/>
    <xf numFmtId="0" fontId="6" fillId="2" borderId="6" xfId="0" applyFont="1" applyFill="1" applyBorder="1"/>
    <xf numFmtId="164" fontId="6" fillId="2" borderId="6" xfId="0" applyNumberFormat="1" applyFont="1" applyFill="1" applyBorder="1"/>
    <xf numFmtId="1" fontId="6" fillId="0" borderId="2" xfId="0" applyNumberFormat="1" applyFont="1" applyBorder="1"/>
    <xf numFmtId="164" fontId="6" fillId="2" borderId="2" xfId="0" applyNumberFormat="1" applyFont="1" applyFill="1" applyBorder="1"/>
    <xf numFmtId="0" fontId="7" fillId="7" borderId="1" xfId="0" applyFont="1" applyFill="1" applyBorder="1"/>
    <xf numFmtId="0" fontId="7" fillId="7" borderId="2" xfId="0" applyFont="1" applyFill="1" applyBorder="1"/>
    <xf numFmtId="3" fontId="7" fillId="7" borderId="2" xfId="0" applyNumberFormat="1" applyFont="1" applyFill="1" applyBorder="1"/>
    <xf numFmtId="164" fontId="7" fillId="7" borderId="2" xfId="0" applyNumberFormat="1" applyFont="1" applyFill="1" applyBorder="1" applyAlignment="1">
      <alignment horizontal="left" vertical="top" wrapText="1"/>
    </xf>
    <xf numFmtId="164" fontId="6" fillId="7" borderId="2" xfId="0" applyNumberFormat="1" applyFont="1" applyFill="1" applyBorder="1" applyAlignment="1">
      <alignment horizontal="center" vertical="top" wrapText="1"/>
    </xf>
    <xf numFmtId="0" fontId="6" fillId="7" borderId="2" xfId="0" applyFont="1" applyFill="1" applyBorder="1"/>
    <xf numFmtId="0" fontId="6" fillId="7" borderId="2" xfId="0" applyFont="1" applyFill="1" applyBorder="1" applyAlignment="1">
      <alignment horizontal="right"/>
    </xf>
    <xf numFmtId="164" fontId="2" fillId="7" borderId="2" xfId="0" applyNumberFormat="1" applyFont="1" applyFill="1" applyBorder="1" applyAlignment="1">
      <alignment horizontal="center" vertical="top" wrapText="1"/>
    </xf>
    <xf numFmtId="0" fontId="8" fillId="7" borderId="2" xfId="0" applyFont="1" applyFill="1" applyBorder="1"/>
    <xf numFmtId="3" fontId="7" fillId="7" borderId="2" xfId="0" applyNumberFormat="1" applyFont="1" applyFill="1" applyBorder="1" applyAlignment="1">
      <alignment horizontal="left"/>
    </xf>
    <xf numFmtId="164" fontId="8" fillId="8" borderId="0" xfId="0" applyNumberFormat="1" applyFont="1" applyFill="1"/>
    <xf numFmtId="164" fontId="6" fillId="8" borderId="5" xfId="0" applyNumberFormat="1" applyFont="1" applyFill="1" applyBorder="1" applyAlignment="1">
      <alignment horizontal="center" vertical="top" wrapText="1"/>
    </xf>
    <xf numFmtId="164" fontId="3" fillId="8" borderId="3" xfId="0" applyNumberFormat="1" applyFont="1" applyFill="1" applyBorder="1" applyAlignment="1">
      <alignment horizontal="center" vertical="top" wrapText="1"/>
    </xf>
    <xf numFmtId="164" fontId="3" fillId="8" borderId="4" xfId="0" applyNumberFormat="1" applyFont="1" applyFill="1" applyBorder="1" applyAlignment="1">
      <alignment horizontal="center" vertical="top" wrapText="1"/>
    </xf>
    <xf numFmtId="164" fontId="2" fillId="8" borderId="3" xfId="0" applyNumberFormat="1" applyFont="1" applyFill="1" applyBorder="1" applyAlignment="1">
      <alignment horizontal="center" vertical="top" wrapText="1"/>
    </xf>
    <xf numFmtId="164" fontId="6" fillId="9" borderId="5" xfId="0" applyNumberFormat="1" applyFont="1" applyFill="1" applyBorder="1" applyAlignment="1">
      <alignment horizontal="center" vertical="top" wrapText="1"/>
    </xf>
    <xf numFmtId="164" fontId="3" fillId="9" borderId="3" xfId="0" applyNumberFormat="1" applyFont="1" applyFill="1" applyBorder="1" applyAlignment="1">
      <alignment horizontal="center" vertical="top" wrapText="1"/>
    </xf>
    <xf numFmtId="0" fontId="8" fillId="0" borderId="2" xfId="0" applyFont="1" applyBorder="1"/>
    <xf numFmtId="164" fontId="8" fillId="8" borderId="2" xfId="0" applyNumberFormat="1" applyFont="1" applyFill="1" applyBorder="1"/>
    <xf numFmtId="164" fontId="8" fillId="0" borderId="2" xfId="0" applyNumberFormat="1" applyFont="1" applyBorder="1"/>
    <xf numFmtId="0" fontId="6" fillId="0" borderId="2" xfId="0" applyFont="1" applyBorder="1" applyAlignment="1">
      <alignment vertical="top" wrapText="1"/>
    </xf>
    <xf numFmtId="0" fontId="8" fillId="8" borderId="0" xfId="0" applyFont="1" applyFill="1"/>
    <xf numFmtId="164" fontId="9" fillId="8" borderId="10" xfId="0" applyNumberFormat="1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/>
    </xf>
    <xf numFmtId="0" fontId="9" fillId="8" borderId="0" xfId="0" applyFont="1" applyFill="1"/>
    <xf numFmtId="49" fontId="8" fillId="8" borderId="0" xfId="0" applyNumberFormat="1" applyFont="1" applyFill="1" applyAlignment="1">
      <alignment horizontal="left"/>
    </xf>
    <xf numFmtId="0" fontId="8" fillId="8" borderId="0" xfId="0" applyFont="1" applyFill="1" applyAlignment="1">
      <alignment horizontal="right"/>
    </xf>
    <xf numFmtId="49" fontId="8" fillId="8" borderId="0" xfId="0" applyNumberFormat="1" applyFont="1" applyFill="1" applyAlignment="1">
      <alignment horizontal="right"/>
    </xf>
    <xf numFmtId="0" fontId="14" fillId="8" borderId="0" xfId="0" applyFont="1" applyFill="1"/>
    <xf numFmtId="164" fontId="9" fillId="8" borderId="0" xfId="0" applyNumberFormat="1" applyFont="1" applyFill="1"/>
    <xf numFmtId="164" fontId="5" fillId="8" borderId="0" xfId="0" applyNumberFormat="1" applyFont="1" applyFill="1"/>
    <xf numFmtId="0" fontId="5" fillId="8" borderId="0" xfId="0" applyFont="1" applyFill="1"/>
    <xf numFmtId="9" fontId="8" fillId="8" borderId="0" xfId="2" applyFont="1" applyFill="1"/>
    <xf numFmtId="0" fontId="13" fillId="5" borderId="11" xfId="1" applyFill="1" applyBorder="1" applyAlignment="1">
      <alignment horizontal="center" vertical="center" wrapText="1"/>
    </xf>
    <xf numFmtId="0" fontId="13" fillId="5" borderId="12" xfId="1" applyFill="1" applyBorder="1" applyAlignment="1">
      <alignment horizontal="center" vertical="center" wrapText="1"/>
    </xf>
    <xf numFmtId="0" fontId="13" fillId="5" borderId="13" xfId="1" applyFill="1" applyBorder="1" applyAlignment="1">
      <alignment horizontal="center" vertical="center" wrapText="1"/>
    </xf>
    <xf numFmtId="0" fontId="13" fillId="5" borderId="10" xfId="1" applyFill="1" applyBorder="1" applyAlignment="1">
      <alignment horizontal="center" vertical="center" wrapText="1"/>
    </xf>
    <xf numFmtId="0" fontId="13" fillId="5" borderId="0" xfId="1" applyFill="1" applyBorder="1" applyAlignment="1">
      <alignment horizontal="center" vertical="center" wrapText="1"/>
    </xf>
    <xf numFmtId="0" fontId="13" fillId="5" borderId="14" xfId="1" applyFill="1" applyBorder="1" applyAlignment="1">
      <alignment horizontal="center" vertical="center" wrapText="1"/>
    </xf>
    <xf numFmtId="0" fontId="13" fillId="5" borderId="15" xfId="1" applyFill="1" applyBorder="1" applyAlignment="1">
      <alignment horizontal="center" vertical="center" wrapText="1"/>
    </xf>
    <xf numFmtId="0" fontId="13" fillId="5" borderId="16" xfId="1" applyFill="1" applyBorder="1" applyAlignment="1">
      <alignment horizontal="center" vertical="center" wrapText="1"/>
    </xf>
    <xf numFmtId="0" fontId="13" fillId="5" borderId="17" xfId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164" fontId="6" fillId="0" borderId="18" xfId="0" applyNumberFormat="1" applyFont="1" applyBorder="1" applyAlignment="1">
      <alignment horizontal="left" vertical="center" wrapText="1"/>
    </xf>
    <xf numFmtId="164" fontId="6" fillId="0" borderId="19" xfId="0" applyNumberFormat="1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3">
    <cellStyle name="Normal" xfId="0" builtinId="0"/>
    <cellStyle name="Nøytral" xfId="1" builtinId="28"/>
    <cellStyle name="Pros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view="pageLayout" zoomScaleNormal="100" workbookViewId="0">
      <selection activeCell="M40" sqref="M40"/>
    </sheetView>
  </sheetViews>
  <sheetFormatPr baseColWidth="10" defaultColWidth="9.140625" defaultRowHeight="12.75" x14ac:dyDescent="0.2"/>
  <cols>
    <col min="1" max="1" width="10.5703125" style="31" bestFit="1" customWidth="1"/>
    <col min="2" max="2" width="29.85546875" style="31" customWidth="1"/>
    <col min="3" max="3" width="10.7109375" style="33" customWidth="1"/>
    <col min="4" max="4" width="27.7109375" style="33" customWidth="1"/>
    <col min="5" max="5" width="0" style="31" hidden="1" customWidth="1"/>
    <col min="6" max="6" width="15.7109375" style="31" customWidth="1"/>
    <col min="7" max="7" width="11.5703125" style="37" customWidth="1"/>
    <col min="8" max="8" width="11.5703125" style="36" customWidth="1"/>
    <col min="9" max="9" width="9.140625" style="31" customWidth="1"/>
    <col min="10" max="10" width="9.7109375" style="75" customWidth="1"/>
    <col min="11" max="11" width="11.42578125" style="86" hidden="1" customWidth="1"/>
    <col min="12" max="12" width="8.42578125" style="86" customWidth="1"/>
    <col min="13" max="13" width="5.7109375" style="86" customWidth="1"/>
    <col min="14" max="14" width="33.28515625" style="31" customWidth="1"/>
    <col min="15" max="15" width="11.42578125" style="31" hidden="1" customWidth="1"/>
    <col min="16" max="16384" width="9.140625" style="31"/>
  </cols>
  <sheetData>
    <row r="1" spans="1:15" ht="15" customHeight="1" x14ac:dyDescent="0.25">
      <c r="A1" s="14" t="s">
        <v>14</v>
      </c>
      <c r="B1" s="60" t="s">
        <v>85</v>
      </c>
      <c r="C1" s="63">
        <v>2015</v>
      </c>
      <c r="D1" s="64" t="s">
        <v>122</v>
      </c>
      <c r="E1" s="11"/>
      <c r="F1" s="98" t="s">
        <v>30</v>
      </c>
      <c r="G1" s="99"/>
      <c r="H1" s="99"/>
      <c r="I1" s="100"/>
    </row>
    <row r="2" spans="1:15" ht="15.75" thickBot="1" x14ac:dyDescent="0.3">
      <c r="A2" s="18" t="s">
        <v>13</v>
      </c>
      <c r="B2" s="61" t="s">
        <v>86</v>
      </c>
      <c r="C2" s="19"/>
      <c r="D2" s="62" t="s">
        <v>87</v>
      </c>
      <c r="E2" s="20"/>
      <c r="F2" s="101"/>
      <c r="G2" s="102"/>
      <c r="H2" s="102"/>
      <c r="I2" s="103"/>
    </row>
    <row r="3" spans="1:15" s="42" customFormat="1" ht="15.75" thickBot="1" x14ac:dyDescent="0.3">
      <c r="A3" s="39"/>
      <c r="B3" s="40"/>
      <c r="C3" s="41"/>
      <c r="D3" s="41"/>
      <c r="E3" s="40"/>
      <c r="F3" s="104"/>
      <c r="G3" s="105"/>
      <c r="H3" s="105"/>
      <c r="I3" s="106"/>
      <c r="J3" s="75"/>
      <c r="K3" s="86"/>
      <c r="L3" s="86"/>
      <c r="M3" s="86"/>
    </row>
    <row r="4" spans="1:15" ht="30" x14ac:dyDescent="0.2">
      <c r="A4" s="107" t="s">
        <v>8</v>
      </c>
      <c r="B4" s="109" t="s">
        <v>11</v>
      </c>
      <c r="C4" s="22" t="s">
        <v>9</v>
      </c>
      <c r="D4" s="111" t="s">
        <v>0</v>
      </c>
      <c r="E4" s="23"/>
      <c r="F4" s="113" t="s">
        <v>12</v>
      </c>
      <c r="G4" s="24" t="s">
        <v>6</v>
      </c>
      <c r="H4" s="107" t="s">
        <v>3</v>
      </c>
      <c r="I4" s="107"/>
      <c r="J4" s="87"/>
      <c r="K4" s="88"/>
      <c r="L4" s="88"/>
      <c r="M4" s="89"/>
      <c r="N4" s="34"/>
    </row>
    <row r="5" spans="1:15" ht="15.75" thickBot="1" x14ac:dyDescent="0.25">
      <c r="A5" s="108"/>
      <c r="B5" s="110"/>
      <c r="C5" s="25" t="s">
        <v>10</v>
      </c>
      <c r="D5" s="112"/>
      <c r="E5" s="20"/>
      <c r="F5" s="114"/>
      <c r="G5" s="26" t="s">
        <v>7</v>
      </c>
      <c r="H5" s="27" t="s">
        <v>4</v>
      </c>
      <c r="I5" s="28" t="s">
        <v>5</v>
      </c>
    </row>
    <row r="6" spans="1:15" ht="15.75" x14ac:dyDescent="0.2">
      <c r="A6" s="46">
        <v>1</v>
      </c>
      <c r="B6" s="47" t="s">
        <v>75</v>
      </c>
      <c r="C6" s="48">
        <v>4.2</v>
      </c>
      <c r="D6" s="65" t="s">
        <v>88</v>
      </c>
      <c r="E6" s="65"/>
      <c r="F6" s="65"/>
      <c r="G6" s="30">
        <v>3.2407407407407402E-3</v>
      </c>
      <c r="H6" s="45">
        <v>0.36458333333333331</v>
      </c>
      <c r="I6" s="21">
        <f t="shared" ref="I6:I19" si="0">H6+C6*G6</f>
        <v>0.37819444444444444</v>
      </c>
      <c r="J6" s="90"/>
      <c r="L6" s="91"/>
      <c r="N6" s="58"/>
      <c r="O6" s="31">
        <f>IF(D6&gt;0,C6,"")</f>
        <v>4.2</v>
      </c>
    </row>
    <row r="7" spans="1:15" ht="15.75" x14ac:dyDescent="0.2">
      <c r="A7" s="46">
        <v>2</v>
      </c>
      <c r="B7" s="47" t="s">
        <v>76</v>
      </c>
      <c r="C7" s="48">
        <v>5.8</v>
      </c>
      <c r="D7" s="65" t="s">
        <v>88</v>
      </c>
      <c r="E7" s="65"/>
      <c r="F7" s="65"/>
      <c r="G7" s="30">
        <v>3.2407407407407402E-3</v>
      </c>
      <c r="H7" s="12">
        <f>I6</f>
        <v>0.37819444444444444</v>
      </c>
      <c r="I7" s="21">
        <f>H7+C7*G7</f>
        <v>0.39699074074074076</v>
      </c>
      <c r="J7" s="90"/>
      <c r="L7" s="91"/>
      <c r="N7" s="58"/>
      <c r="O7" s="31">
        <f t="shared" ref="O7:O62" si="1">IF(D7&gt;0,C7,"")</f>
        <v>5.8</v>
      </c>
    </row>
    <row r="8" spans="1:15" ht="15.75" x14ac:dyDescent="0.25">
      <c r="A8" s="46">
        <v>3</v>
      </c>
      <c r="B8" s="55" t="s">
        <v>56</v>
      </c>
      <c r="C8" s="57">
        <v>7.2</v>
      </c>
      <c r="D8" s="65" t="s">
        <v>117</v>
      </c>
      <c r="E8" s="66"/>
      <c r="F8" s="67"/>
      <c r="G8" s="30">
        <v>3.1250000000000002E-3</v>
      </c>
      <c r="H8" s="12">
        <f>I7</f>
        <v>0.39699074074074076</v>
      </c>
      <c r="I8" s="21">
        <f t="shared" si="0"/>
        <v>0.41949074074074078</v>
      </c>
      <c r="J8" s="92"/>
      <c r="L8" s="91"/>
      <c r="N8" s="58"/>
      <c r="O8" s="31">
        <f t="shared" si="1"/>
        <v>7.2</v>
      </c>
    </row>
    <row r="9" spans="1:15" ht="15.75" x14ac:dyDescent="0.2">
      <c r="A9" s="46">
        <v>4</v>
      </c>
      <c r="B9" s="53" t="s">
        <v>34</v>
      </c>
      <c r="C9" s="48">
        <v>10.7</v>
      </c>
      <c r="D9" s="65" t="s">
        <v>89</v>
      </c>
      <c r="E9" s="66"/>
      <c r="F9" s="66"/>
      <c r="G9" s="30">
        <v>3.0092592592592601E-3</v>
      </c>
      <c r="H9" s="12">
        <f t="shared" ref="H9:H19" si="2">I8</f>
        <v>0.41949074074074078</v>
      </c>
      <c r="I9" s="21">
        <f t="shared" si="0"/>
        <v>0.45168981481481485</v>
      </c>
      <c r="J9" s="92"/>
      <c r="L9" s="91"/>
      <c r="N9" s="58"/>
      <c r="O9" s="31">
        <f t="shared" si="1"/>
        <v>10.7</v>
      </c>
    </row>
    <row r="10" spans="1:15" ht="15.75" x14ac:dyDescent="0.2">
      <c r="A10" s="46">
        <v>5</v>
      </c>
      <c r="B10" s="47" t="s">
        <v>35</v>
      </c>
      <c r="C10" s="48">
        <v>6.7</v>
      </c>
      <c r="D10" s="65" t="s">
        <v>115</v>
      </c>
      <c r="E10" s="66"/>
      <c r="F10" s="66"/>
      <c r="G10" s="30">
        <v>3.2986111111111098E-3</v>
      </c>
      <c r="H10" s="12">
        <f t="shared" si="2"/>
        <v>0.45168981481481485</v>
      </c>
      <c r="I10" s="21">
        <f t="shared" si="0"/>
        <v>0.47379050925925931</v>
      </c>
      <c r="J10" s="92"/>
      <c r="L10" s="91"/>
      <c r="N10" s="58"/>
      <c r="O10" s="31">
        <f t="shared" si="1"/>
        <v>6.7</v>
      </c>
    </row>
    <row r="11" spans="1:15" ht="15.75" x14ac:dyDescent="0.2">
      <c r="A11" s="46">
        <v>6</v>
      </c>
      <c r="B11" s="47" t="s">
        <v>36</v>
      </c>
      <c r="C11" s="48">
        <v>6.6</v>
      </c>
      <c r="D11" s="65" t="s">
        <v>90</v>
      </c>
      <c r="E11" s="66"/>
      <c r="F11" s="66"/>
      <c r="G11" s="30">
        <v>3.2986111111111098E-3</v>
      </c>
      <c r="H11" s="12">
        <f t="shared" si="2"/>
        <v>0.47379050925925931</v>
      </c>
      <c r="I11" s="21">
        <f t="shared" si="0"/>
        <v>0.49556134259259266</v>
      </c>
      <c r="J11" s="92"/>
      <c r="L11" s="91"/>
      <c r="N11" s="58"/>
      <c r="O11" s="31">
        <f t="shared" si="1"/>
        <v>6.6</v>
      </c>
    </row>
    <row r="12" spans="1:15" ht="15.75" x14ac:dyDescent="0.2">
      <c r="A12" s="46">
        <v>7</v>
      </c>
      <c r="B12" s="47" t="s">
        <v>37</v>
      </c>
      <c r="C12" s="48">
        <v>9.1999999999999993</v>
      </c>
      <c r="D12" s="65" t="s">
        <v>91</v>
      </c>
      <c r="E12" s="66"/>
      <c r="F12" s="66"/>
      <c r="G12" s="30">
        <v>3.0092592592592601E-3</v>
      </c>
      <c r="H12" s="12">
        <f t="shared" si="2"/>
        <v>0.49556134259259266</v>
      </c>
      <c r="I12" s="21">
        <f t="shared" si="0"/>
        <v>0.5232465277777778</v>
      </c>
      <c r="J12" s="92"/>
      <c r="L12" s="91"/>
      <c r="N12" s="58"/>
      <c r="O12" s="31">
        <f t="shared" si="1"/>
        <v>9.1999999999999993</v>
      </c>
    </row>
    <row r="13" spans="1:15" ht="15.75" x14ac:dyDescent="0.2">
      <c r="A13" s="46">
        <v>8</v>
      </c>
      <c r="B13" s="47" t="s">
        <v>38</v>
      </c>
      <c r="C13" s="48">
        <v>7</v>
      </c>
      <c r="D13" s="65" t="s">
        <v>92</v>
      </c>
      <c r="E13" s="66"/>
      <c r="F13" s="66"/>
      <c r="G13" s="30">
        <v>3.1250000000000002E-3</v>
      </c>
      <c r="H13" s="12">
        <f t="shared" si="2"/>
        <v>0.5232465277777778</v>
      </c>
      <c r="I13" s="21">
        <f t="shared" si="0"/>
        <v>0.54512152777777778</v>
      </c>
      <c r="J13" s="92"/>
      <c r="L13" s="91"/>
      <c r="N13" s="58"/>
      <c r="O13" s="31">
        <f t="shared" si="1"/>
        <v>7</v>
      </c>
    </row>
    <row r="14" spans="1:15" ht="15.75" x14ac:dyDescent="0.2">
      <c r="A14" s="46">
        <v>9</v>
      </c>
      <c r="B14" s="47" t="s">
        <v>39</v>
      </c>
      <c r="C14" s="48">
        <v>8.1</v>
      </c>
      <c r="D14" s="65" t="s">
        <v>93</v>
      </c>
      <c r="E14" s="66"/>
      <c r="F14" s="66"/>
      <c r="G14" s="30">
        <v>2.8935185185185201E-3</v>
      </c>
      <c r="H14" s="12">
        <f t="shared" si="2"/>
        <v>0.54512152777777778</v>
      </c>
      <c r="I14" s="21">
        <f t="shared" si="0"/>
        <v>0.56855902777777778</v>
      </c>
      <c r="J14" s="92"/>
      <c r="L14" s="91"/>
      <c r="N14" s="58"/>
      <c r="O14" s="31">
        <f t="shared" si="1"/>
        <v>8.1</v>
      </c>
    </row>
    <row r="15" spans="1:15" ht="15.75" x14ac:dyDescent="0.2">
      <c r="A15" s="46">
        <v>10</v>
      </c>
      <c r="B15" s="47" t="s">
        <v>57</v>
      </c>
      <c r="C15" s="48">
        <v>7.8</v>
      </c>
      <c r="D15" s="65" t="s">
        <v>119</v>
      </c>
      <c r="E15" s="66"/>
      <c r="F15" s="66"/>
      <c r="G15" s="30">
        <v>2.9513888888888901E-3</v>
      </c>
      <c r="H15" s="12">
        <f t="shared" si="2"/>
        <v>0.56855902777777778</v>
      </c>
      <c r="I15" s="21">
        <f t="shared" si="0"/>
        <v>0.59157986111111116</v>
      </c>
      <c r="J15" s="92"/>
      <c r="L15" s="91"/>
      <c r="N15" s="58"/>
      <c r="O15" s="31">
        <f t="shared" si="1"/>
        <v>7.8</v>
      </c>
    </row>
    <row r="16" spans="1:15" ht="15.75" x14ac:dyDescent="0.2">
      <c r="A16" s="46">
        <v>11</v>
      </c>
      <c r="B16" s="47" t="s">
        <v>40</v>
      </c>
      <c r="C16" s="48">
        <v>4</v>
      </c>
      <c r="D16" s="65" t="s">
        <v>95</v>
      </c>
      <c r="E16" s="66"/>
      <c r="F16" s="66"/>
      <c r="G16" s="30">
        <v>3.2986111111111098E-3</v>
      </c>
      <c r="H16" s="12">
        <f t="shared" si="2"/>
        <v>0.59157986111111116</v>
      </c>
      <c r="I16" s="21">
        <f t="shared" si="0"/>
        <v>0.60477430555555556</v>
      </c>
      <c r="J16" s="92"/>
      <c r="L16" s="91"/>
      <c r="N16" s="58"/>
      <c r="O16" s="31">
        <f t="shared" si="1"/>
        <v>4</v>
      </c>
    </row>
    <row r="17" spans="1:15" ht="15.75" x14ac:dyDescent="0.2">
      <c r="A17" s="46">
        <v>12</v>
      </c>
      <c r="B17" s="47" t="s">
        <v>41</v>
      </c>
      <c r="C17" s="48">
        <v>8.1</v>
      </c>
      <c r="D17" s="68" t="s">
        <v>96</v>
      </c>
      <c r="E17" s="66"/>
      <c r="F17" s="66"/>
      <c r="G17" s="30">
        <v>3.1250000000000002E-3</v>
      </c>
      <c r="H17" s="12">
        <f t="shared" si="2"/>
        <v>0.60477430555555556</v>
      </c>
      <c r="I17" s="21">
        <f t="shared" si="0"/>
        <v>0.63008680555555552</v>
      </c>
      <c r="J17" s="92"/>
      <c r="L17" s="91"/>
      <c r="N17" s="58"/>
      <c r="O17" s="31">
        <f t="shared" si="1"/>
        <v>8.1</v>
      </c>
    </row>
    <row r="18" spans="1:15" ht="15.75" x14ac:dyDescent="0.2">
      <c r="A18" s="46">
        <v>13</v>
      </c>
      <c r="B18" s="47" t="s">
        <v>42</v>
      </c>
      <c r="C18" s="48">
        <v>6.5</v>
      </c>
      <c r="D18" s="65" t="s">
        <v>97</v>
      </c>
      <c r="E18" s="66"/>
      <c r="F18" s="66"/>
      <c r="G18" s="30">
        <v>3.1250000000000002E-3</v>
      </c>
      <c r="H18" s="12">
        <f t="shared" si="2"/>
        <v>0.63008680555555552</v>
      </c>
      <c r="I18" s="21">
        <f t="shared" si="0"/>
        <v>0.65039930555555547</v>
      </c>
      <c r="J18" s="92"/>
      <c r="L18" s="91"/>
      <c r="N18" s="58"/>
      <c r="O18" s="31">
        <f t="shared" si="1"/>
        <v>6.5</v>
      </c>
    </row>
    <row r="19" spans="1:15" ht="15.75" x14ac:dyDescent="0.2">
      <c r="A19" s="46">
        <v>14</v>
      </c>
      <c r="B19" s="47" t="s">
        <v>43</v>
      </c>
      <c r="C19" s="48">
        <v>8.8000000000000007</v>
      </c>
      <c r="D19" s="65" t="s">
        <v>98</v>
      </c>
      <c r="E19" s="66"/>
      <c r="F19" s="66"/>
      <c r="G19" s="30">
        <v>3.0092592592592601E-3</v>
      </c>
      <c r="H19" s="12">
        <f t="shared" si="2"/>
        <v>0.65039930555555547</v>
      </c>
      <c r="I19" s="21">
        <f t="shared" si="0"/>
        <v>0.67688078703703691</v>
      </c>
      <c r="J19" s="92"/>
      <c r="L19" s="91"/>
      <c r="N19" s="58"/>
      <c r="O19" s="31">
        <f t="shared" si="1"/>
        <v>8.8000000000000007</v>
      </c>
    </row>
    <row r="20" spans="1:15" s="34" customFormat="1" ht="15" x14ac:dyDescent="0.25">
      <c r="A20" s="13" t="s">
        <v>1</v>
      </c>
      <c r="B20" s="9" t="s">
        <v>33</v>
      </c>
      <c r="C20" s="80">
        <f>SUM(C6:C19)</f>
        <v>100.69999999999999</v>
      </c>
      <c r="D20" s="69"/>
      <c r="E20" s="70">
        <f>IF(D20&gt;0,C20,0)</f>
        <v>0</v>
      </c>
      <c r="F20" s="71" t="s">
        <v>27</v>
      </c>
      <c r="G20" s="17">
        <f>G21/C20</f>
        <v>3.101265677295966E-3</v>
      </c>
      <c r="I20" s="15">
        <f>I19</f>
        <v>0.67688078703703691</v>
      </c>
      <c r="J20" s="75"/>
      <c r="K20" s="89"/>
      <c r="L20" s="89"/>
      <c r="M20" s="89"/>
      <c r="O20" s="31" t="str">
        <f t="shared" si="1"/>
        <v/>
      </c>
    </row>
    <row r="21" spans="1:15" s="34" customFormat="1" ht="15.75" x14ac:dyDescent="0.25">
      <c r="A21" s="4"/>
      <c r="B21" s="5"/>
      <c r="C21" s="78"/>
      <c r="D21" s="72"/>
      <c r="E21" s="73">
        <f>IF(D21&gt;0,C21,0)</f>
        <v>0</v>
      </c>
      <c r="F21" s="71" t="s">
        <v>26</v>
      </c>
      <c r="G21" s="43">
        <f>SUMPRODUCT(G6:G19,C6:C19)</f>
        <v>0.31229745370370376</v>
      </c>
      <c r="H21" s="35"/>
      <c r="I21" s="50"/>
      <c r="J21" s="89"/>
      <c r="K21" s="89"/>
      <c r="L21" s="89"/>
      <c r="M21" s="89"/>
      <c r="O21" s="31" t="str">
        <f t="shared" si="1"/>
        <v/>
      </c>
    </row>
    <row r="22" spans="1:15" ht="15.75" x14ac:dyDescent="0.2">
      <c r="A22" s="46">
        <v>15</v>
      </c>
      <c r="B22" s="47" t="s">
        <v>58</v>
      </c>
      <c r="C22" s="79">
        <v>6.6</v>
      </c>
      <c r="D22" s="65" t="s">
        <v>99</v>
      </c>
      <c r="E22" s="66"/>
      <c r="F22" s="66"/>
      <c r="G22" s="30">
        <v>3.1250000000000002E-3</v>
      </c>
      <c r="H22" s="32">
        <v>0.42708333333333331</v>
      </c>
      <c r="I22" s="12">
        <f t="shared" ref="I22:I31" si="3">H22+C22*G22</f>
        <v>0.44770833333333332</v>
      </c>
      <c r="K22" s="86">
        <f>IF(D22&gt;0,C22,"")</f>
        <v>6.6</v>
      </c>
      <c r="O22" s="31">
        <f t="shared" si="1"/>
        <v>6.6</v>
      </c>
    </row>
    <row r="23" spans="1:15" ht="15.75" x14ac:dyDescent="0.25">
      <c r="A23" s="46">
        <v>16</v>
      </c>
      <c r="B23" s="47" t="s">
        <v>59</v>
      </c>
      <c r="C23" s="79">
        <v>6.7</v>
      </c>
      <c r="D23" s="65" t="s">
        <v>104</v>
      </c>
      <c r="E23" s="66"/>
      <c r="F23" s="66"/>
      <c r="G23" s="30">
        <v>3.3564814814814798E-3</v>
      </c>
      <c r="H23" s="12">
        <f>I22</f>
        <v>0.44770833333333332</v>
      </c>
      <c r="I23" s="12">
        <f>H23+C23*G23</f>
        <v>0.47019675925925924</v>
      </c>
      <c r="K23" s="86">
        <f t="shared" ref="K23:K62" si="4">IF(D23&gt;0,C23,"")</f>
        <v>6.7</v>
      </c>
      <c r="M23" s="93"/>
      <c r="O23" s="31">
        <f t="shared" si="1"/>
        <v>6.7</v>
      </c>
    </row>
    <row r="24" spans="1:15" ht="15.75" x14ac:dyDescent="0.2">
      <c r="A24" s="46">
        <v>17</v>
      </c>
      <c r="B24" s="47" t="s">
        <v>44</v>
      </c>
      <c r="C24" s="79">
        <v>5.0999999999999996</v>
      </c>
      <c r="D24" s="68" t="s">
        <v>101</v>
      </c>
      <c r="E24" s="66"/>
      <c r="F24" s="66"/>
      <c r="G24" s="30">
        <v>3.4722222222222199E-3</v>
      </c>
      <c r="H24" s="12">
        <f>I23</f>
        <v>0.47019675925925924</v>
      </c>
      <c r="I24" s="12">
        <f>H24+C24*G24</f>
        <v>0.48790509259259257</v>
      </c>
      <c r="K24" s="86">
        <f t="shared" si="4"/>
        <v>5.0999999999999996</v>
      </c>
      <c r="O24" s="31">
        <f t="shared" si="1"/>
        <v>5.0999999999999996</v>
      </c>
    </row>
    <row r="25" spans="1:15" ht="15.75" x14ac:dyDescent="0.2">
      <c r="A25" s="46">
        <v>18</v>
      </c>
      <c r="B25" s="47" t="s">
        <v>60</v>
      </c>
      <c r="C25" s="79">
        <v>6</v>
      </c>
      <c r="D25" s="68" t="s">
        <v>123</v>
      </c>
      <c r="E25" s="66"/>
      <c r="F25" s="66"/>
      <c r="G25" s="30">
        <v>3.2986111111111098E-3</v>
      </c>
      <c r="H25" s="12">
        <f t="shared" ref="H25:H31" si="5">I24</f>
        <v>0.48790509259259257</v>
      </c>
      <c r="I25" s="12">
        <f t="shared" si="3"/>
        <v>0.50769675925925928</v>
      </c>
      <c r="K25" s="86">
        <f t="shared" si="4"/>
        <v>6</v>
      </c>
      <c r="O25" s="31">
        <f t="shared" si="1"/>
        <v>6</v>
      </c>
    </row>
    <row r="26" spans="1:15" ht="15.75" x14ac:dyDescent="0.2">
      <c r="A26" s="46">
        <v>19</v>
      </c>
      <c r="B26" s="49" t="s">
        <v>61</v>
      </c>
      <c r="C26" s="79">
        <v>6.1</v>
      </c>
      <c r="D26" s="68" t="s">
        <v>102</v>
      </c>
      <c r="E26" s="66"/>
      <c r="F26" s="66"/>
      <c r="G26" s="30">
        <v>3.4722222222222199E-3</v>
      </c>
      <c r="H26" s="12">
        <f t="shared" si="5"/>
        <v>0.50769675925925928</v>
      </c>
      <c r="I26" s="12">
        <f t="shared" si="3"/>
        <v>0.52887731481481481</v>
      </c>
      <c r="K26" s="86" t="e">
        <f>IF(#REF!&gt;0,C26,"")</f>
        <v>#REF!</v>
      </c>
      <c r="O26" s="31">
        <f t="shared" si="1"/>
        <v>6.1</v>
      </c>
    </row>
    <row r="27" spans="1:15" ht="15.75" x14ac:dyDescent="0.2">
      <c r="A27" s="46">
        <v>20</v>
      </c>
      <c r="B27" s="49" t="s">
        <v>62</v>
      </c>
      <c r="C27" s="79">
        <v>4</v>
      </c>
      <c r="D27" s="68" t="s">
        <v>103</v>
      </c>
      <c r="E27" s="66"/>
      <c r="F27" s="66"/>
      <c r="G27" s="30">
        <v>3.4722222222222199E-3</v>
      </c>
      <c r="H27" s="12">
        <f t="shared" si="5"/>
        <v>0.52887731481481481</v>
      </c>
      <c r="I27" s="12">
        <f t="shared" si="3"/>
        <v>0.54276620370370365</v>
      </c>
      <c r="K27" s="86">
        <f t="shared" si="4"/>
        <v>4</v>
      </c>
      <c r="O27" s="31">
        <f t="shared" si="1"/>
        <v>4</v>
      </c>
    </row>
    <row r="28" spans="1:15" ht="15.75" x14ac:dyDescent="0.2">
      <c r="A28" s="46">
        <v>21</v>
      </c>
      <c r="B28" s="47" t="s">
        <v>45</v>
      </c>
      <c r="C28" s="79">
        <v>7.3</v>
      </c>
      <c r="D28" s="68" t="s">
        <v>100</v>
      </c>
      <c r="E28" s="66"/>
      <c r="F28" s="66"/>
      <c r="G28" s="30">
        <v>3.1250000000000002E-3</v>
      </c>
      <c r="H28" s="12">
        <f t="shared" si="5"/>
        <v>0.54276620370370365</v>
      </c>
      <c r="I28" s="12">
        <f t="shared" si="3"/>
        <v>0.56557870370370367</v>
      </c>
      <c r="K28" s="86">
        <f t="shared" si="4"/>
        <v>7.3</v>
      </c>
      <c r="O28" s="31">
        <f t="shared" si="1"/>
        <v>7.3</v>
      </c>
    </row>
    <row r="29" spans="1:15" ht="15.75" x14ac:dyDescent="0.2">
      <c r="A29" s="46">
        <v>22</v>
      </c>
      <c r="B29" s="47" t="s">
        <v>63</v>
      </c>
      <c r="C29" s="79">
        <v>8.8000000000000007</v>
      </c>
      <c r="D29" s="68" t="s">
        <v>105</v>
      </c>
      <c r="E29" s="66"/>
      <c r="F29" s="66"/>
      <c r="G29" s="30">
        <v>2.9513888888888901E-3</v>
      </c>
      <c r="H29" s="12">
        <f t="shared" si="5"/>
        <v>0.56557870370370367</v>
      </c>
      <c r="I29" s="12">
        <f t="shared" si="3"/>
        <v>0.59155092592592595</v>
      </c>
      <c r="K29" s="86">
        <f t="shared" si="4"/>
        <v>8.8000000000000007</v>
      </c>
      <c r="O29" s="31">
        <f t="shared" si="1"/>
        <v>8.8000000000000007</v>
      </c>
    </row>
    <row r="30" spans="1:15" ht="15.75" x14ac:dyDescent="0.2">
      <c r="A30" s="46">
        <v>23</v>
      </c>
      <c r="B30" s="47" t="s">
        <v>64</v>
      </c>
      <c r="C30" s="79">
        <v>9</v>
      </c>
      <c r="D30" s="68" t="s">
        <v>106</v>
      </c>
      <c r="E30" s="66"/>
      <c r="F30" s="66"/>
      <c r="G30" s="30">
        <v>3.0092592592592601E-3</v>
      </c>
      <c r="H30" s="12">
        <f t="shared" si="5"/>
        <v>0.59155092592592595</v>
      </c>
      <c r="I30" s="12">
        <f t="shared" si="3"/>
        <v>0.6186342592592593</v>
      </c>
      <c r="K30" s="86">
        <f t="shared" si="4"/>
        <v>9</v>
      </c>
      <c r="O30" s="31">
        <f t="shared" si="1"/>
        <v>9</v>
      </c>
    </row>
    <row r="31" spans="1:15" ht="15.75" x14ac:dyDescent="0.2">
      <c r="A31" s="46">
        <v>24</v>
      </c>
      <c r="B31" s="47" t="s">
        <v>65</v>
      </c>
      <c r="C31" s="79">
        <v>5.4</v>
      </c>
      <c r="D31" s="65" t="s">
        <v>107</v>
      </c>
      <c r="E31" s="66"/>
      <c r="F31" s="66"/>
      <c r="G31" s="30">
        <v>3.1250000000000002E-3</v>
      </c>
      <c r="H31" s="12">
        <f t="shared" si="5"/>
        <v>0.6186342592592593</v>
      </c>
      <c r="I31" s="12">
        <f t="shared" si="3"/>
        <v>0.63550925925925927</v>
      </c>
      <c r="K31" s="86">
        <f t="shared" si="4"/>
        <v>5.4</v>
      </c>
      <c r="O31" s="31">
        <f t="shared" si="1"/>
        <v>5.4</v>
      </c>
    </row>
    <row r="32" spans="1:15" s="34" customFormat="1" ht="15.75" x14ac:dyDescent="0.25">
      <c r="A32" s="1" t="s">
        <v>1</v>
      </c>
      <c r="B32" s="5" t="s">
        <v>31</v>
      </c>
      <c r="C32" s="81">
        <f>SUM(C22:C31)</f>
        <v>65</v>
      </c>
      <c r="D32" s="69"/>
      <c r="E32" s="70">
        <f>IF(D32&gt;0,C32,0)</f>
        <v>0</v>
      </c>
      <c r="F32" s="71" t="s">
        <v>25</v>
      </c>
      <c r="G32" s="17">
        <f>(I31-H22)/C32</f>
        <v>3.2065527065527071E-3</v>
      </c>
      <c r="I32" s="15">
        <f>I31</f>
        <v>0.63550925925925927</v>
      </c>
      <c r="J32" s="75"/>
      <c r="K32" s="86" t="str">
        <f t="shared" si="4"/>
        <v/>
      </c>
      <c r="L32" s="89"/>
      <c r="M32" s="89"/>
      <c r="O32" s="31" t="str">
        <f t="shared" si="1"/>
        <v/>
      </c>
    </row>
    <row r="33" spans="1:15" s="34" customFormat="1" ht="15.75" x14ac:dyDescent="0.25">
      <c r="A33" s="1"/>
      <c r="B33" s="5"/>
      <c r="C33" s="77"/>
      <c r="D33" s="72"/>
      <c r="E33" s="73">
        <f>IF(D33&gt;0,C33,0)</f>
        <v>0</v>
      </c>
      <c r="F33" s="71" t="s">
        <v>24</v>
      </c>
      <c r="G33" s="43">
        <f>SUMPRODUCT(G22:G31,C22:C31)</f>
        <v>0.20842592592592588</v>
      </c>
      <c r="H33" s="35"/>
      <c r="I33" s="50"/>
      <c r="J33" s="75"/>
      <c r="K33" s="86" t="str">
        <f t="shared" si="4"/>
        <v/>
      </c>
      <c r="L33" s="89"/>
      <c r="M33" s="89"/>
      <c r="O33" s="31" t="str">
        <f t="shared" si="1"/>
        <v/>
      </c>
    </row>
    <row r="34" spans="1:15" ht="15.75" x14ac:dyDescent="0.2">
      <c r="A34" s="46">
        <v>25</v>
      </c>
      <c r="B34" s="47" t="s">
        <v>77</v>
      </c>
      <c r="C34" s="48">
        <v>5.6</v>
      </c>
      <c r="D34" s="68" t="s">
        <v>93</v>
      </c>
      <c r="E34" s="66"/>
      <c r="F34" s="66"/>
      <c r="G34" s="30">
        <v>3.1828703703703702E-3</v>
      </c>
      <c r="H34" s="32">
        <v>0.42708333333333331</v>
      </c>
      <c r="I34" s="12">
        <f t="shared" ref="I34:I43" si="6">H34+C34*G34</f>
        <v>0.44490740740740736</v>
      </c>
      <c r="K34" s="86">
        <f t="shared" si="4"/>
        <v>5.6</v>
      </c>
      <c r="O34" s="31">
        <f t="shared" si="1"/>
        <v>5.6</v>
      </c>
    </row>
    <row r="35" spans="1:15" ht="15.75" x14ac:dyDescent="0.2">
      <c r="A35" s="46">
        <v>26</v>
      </c>
      <c r="B35" s="47" t="s">
        <v>78</v>
      </c>
      <c r="C35" s="48">
        <v>5.4</v>
      </c>
      <c r="D35" s="68" t="s">
        <v>108</v>
      </c>
      <c r="E35" s="66"/>
      <c r="F35" s="66"/>
      <c r="G35" s="30">
        <v>3.1828703703703702E-3</v>
      </c>
      <c r="H35" s="12">
        <f>I34</f>
        <v>0.44490740740740736</v>
      </c>
      <c r="I35" s="12">
        <f t="shared" si="6"/>
        <v>0.46209490740740738</v>
      </c>
      <c r="K35" s="86">
        <f t="shared" si="4"/>
        <v>5.4</v>
      </c>
      <c r="O35" s="31">
        <f t="shared" si="1"/>
        <v>5.4</v>
      </c>
    </row>
    <row r="36" spans="1:15" ht="15.75" x14ac:dyDescent="0.2">
      <c r="A36" s="46">
        <v>27</v>
      </c>
      <c r="B36" s="47" t="s">
        <v>79</v>
      </c>
      <c r="C36" s="48">
        <v>4.7</v>
      </c>
      <c r="D36" s="68" t="s">
        <v>109</v>
      </c>
      <c r="E36" s="66"/>
      <c r="F36" s="66"/>
      <c r="G36" s="30">
        <v>3.1828703703703702E-3</v>
      </c>
      <c r="H36" s="12">
        <f t="shared" ref="H36:H43" si="7">I35</f>
        <v>0.46209490740740738</v>
      </c>
      <c r="I36" s="12">
        <f t="shared" si="6"/>
        <v>0.47705439814814815</v>
      </c>
      <c r="K36" s="86">
        <f t="shared" si="4"/>
        <v>4.7</v>
      </c>
      <c r="O36" s="31">
        <f t="shared" si="1"/>
        <v>4.7</v>
      </c>
    </row>
    <row r="37" spans="1:15" ht="15.75" x14ac:dyDescent="0.2">
      <c r="A37" s="46">
        <v>28</v>
      </c>
      <c r="B37" s="47" t="s">
        <v>80</v>
      </c>
      <c r="C37" s="48">
        <v>8</v>
      </c>
      <c r="D37" s="68" t="s">
        <v>96</v>
      </c>
      <c r="E37" s="66"/>
      <c r="F37" s="66"/>
      <c r="G37" s="30">
        <v>3.1250000000000002E-3</v>
      </c>
      <c r="H37" s="12">
        <f t="shared" si="7"/>
        <v>0.47705439814814815</v>
      </c>
      <c r="I37" s="12">
        <f t="shared" si="6"/>
        <v>0.50205439814814812</v>
      </c>
      <c r="K37" s="86">
        <f t="shared" si="4"/>
        <v>8</v>
      </c>
      <c r="O37" s="31">
        <f t="shared" si="1"/>
        <v>8</v>
      </c>
    </row>
    <row r="38" spans="1:15" ht="15.75" x14ac:dyDescent="0.2">
      <c r="A38" s="46">
        <v>29</v>
      </c>
      <c r="B38" s="47" t="s">
        <v>81</v>
      </c>
      <c r="C38" s="48">
        <v>3.3</v>
      </c>
      <c r="D38" s="68" t="s">
        <v>110</v>
      </c>
      <c r="E38" s="66"/>
      <c r="F38" s="66"/>
      <c r="G38" s="30">
        <v>3.4722222222222199E-3</v>
      </c>
      <c r="H38" s="12">
        <f t="shared" si="7"/>
        <v>0.50205439814814812</v>
      </c>
      <c r="I38" s="12">
        <f t="shared" si="6"/>
        <v>0.51351273148148147</v>
      </c>
      <c r="K38" s="86">
        <f t="shared" si="4"/>
        <v>3.3</v>
      </c>
      <c r="O38" s="31">
        <f t="shared" si="1"/>
        <v>3.3</v>
      </c>
    </row>
    <row r="39" spans="1:15" ht="15.75" x14ac:dyDescent="0.2">
      <c r="A39" s="46">
        <v>30</v>
      </c>
      <c r="B39" s="47" t="s">
        <v>82</v>
      </c>
      <c r="C39" s="48">
        <v>7.9</v>
      </c>
      <c r="D39" s="68" t="s">
        <v>92</v>
      </c>
      <c r="E39" s="66"/>
      <c r="F39" s="66"/>
      <c r="G39" s="30">
        <v>3.2407407407407402E-3</v>
      </c>
      <c r="H39" s="12">
        <f t="shared" si="7"/>
        <v>0.51351273148148147</v>
      </c>
      <c r="I39" s="12">
        <f t="shared" si="6"/>
        <v>0.53911458333333329</v>
      </c>
      <c r="K39" s="86">
        <f t="shared" si="4"/>
        <v>7.9</v>
      </c>
      <c r="O39" s="31">
        <f t="shared" si="1"/>
        <v>7.9</v>
      </c>
    </row>
    <row r="40" spans="1:15" ht="15.75" x14ac:dyDescent="0.2">
      <c r="A40" s="46">
        <v>31</v>
      </c>
      <c r="B40" s="47" t="s">
        <v>83</v>
      </c>
      <c r="C40" s="48">
        <v>10.9</v>
      </c>
      <c r="D40" s="68" t="s">
        <v>91</v>
      </c>
      <c r="E40" s="66"/>
      <c r="F40" s="66"/>
      <c r="G40" s="30">
        <v>3.0092592592592601E-3</v>
      </c>
      <c r="H40" s="12">
        <f t="shared" si="7"/>
        <v>0.53911458333333329</v>
      </c>
      <c r="I40" s="12">
        <f t="shared" si="6"/>
        <v>0.57191550925925927</v>
      </c>
      <c r="K40" s="86">
        <f>IF(D40&gt;0,C40,"")</f>
        <v>10.9</v>
      </c>
      <c r="O40" s="31">
        <f t="shared" si="1"/>
        <v>10.9</v>
      </c>
    </row>
    <row r="41" spans="1:15" ht="15.75" x14ac:dyDescent="0.2">
      <c r="A41" s="46">
        <v>32</v>
      </c>
      <c r="B41" s="47" t="s">
        <v>84</v>
      </c>
      <c r="C41" s="48">
        <v>8.3000000000000007</v>
      </c>
      <c r="D41" s="68" t="s">
        <v>88</v>
      </c>
      <c r="E41" s="66"/>
      <c r="F41" s="66"/>
      <c r="G41" s="30">
        <v>3.1250000000000002E-3</v>
      </c>
      <c r="H41" s="12">
        <f t="shared" si="7"/>
        <v>0.57191550925925927</v>
      </c>
      <c r="I41" s="12">
        <f t="shared" si="6"/>
        <v>0.59785300925925933</v>
      </c>
      <c r="K41" s="86">
        <f t="shared" si="4"/>
        <v>8.3000000000000007</v>
      </c>
      <c r="O41" s="31">
        <f t="shared" si="1"/>
        <v>8.3000000000000007</v>
      </c>
    </row>
    <row r="42" spans="1:15" ht="15.75" x14ac:dyDescent="0.2">
      <c r="A42" s="46">
        <v>33</v>
      </c>
      <c r="B42" s="47" t="s">
        <v>66</v>
      </c>
      <c r="C42" s="48">
        <v>3.7</v>
      </c>
      <c r="D42" s="68" t="s">
        <v>111</v>
      </c>
      <c r="E42" s="66"/>
      <c r="F42" s="66"/>
      <c r="G42" s="30">
        <v>2.8935185185185201E-3</v>
      </c>
      <c r="H42" s="12">
        <f t="shared" si="7"/>
        <v>0.59785300925925933</v>
      </c>
      <c r="I42" s="12">
        <f t="shared" si="6"/>
        <v>0.60855902777777782</v>
      </c>
      <c r="K42" s="86">
        <f t="shared" si="4"/>
        <v>3.7</v>
      </c>
      <c r="O42" s="31">
        <f t="shared" si="1"/>
        <v>3.7</v>
      </c>
    </row>
    <row r="43" spans="1:15" ht="15.75" x14ac:dyDescent="0.2">
      <c r="A43" s="46">
        <v>34</v>
      </c>
      <c r="B43" s="47" t="s">
        <v>67</v>
      </c>
      <c r="C43" s="48">
        <v>3.8</v>
      </c>
      <c r="D43" s="68" t="s">
        <v>112</v>
      </c>
      <c r="E43" s="66"/>
      <c r="F43" s="66"/>
      <c r="G43" s="30">
        <v>3.2986111111111098E-3</v>
      </c>
      <c r="H43" s="12">
        <f t="shared" si="7"/>
        <v>0.60855902777777782</v>
      </c>
      <c r="I43" s="12">
        <f t="shared" si="6"/>
        <v>0.62109375</v>
      </c>
      <c r="K43" s="86">
        <f t="shared" si="4"/>
        <v>3.8</v>
      </c>
      <c r="O43" s="31">
        <f t="shared" si="1"/>
        <v>3.8</v>
      </c>
    </row>
    <row r="44" spans="1:15" ht="15" x14ac:dyDescent="0.25">
      <c r="A44" s="13" t="s">
        <v>1</v>
      </c>
      <c r="B44" s="9" t="s">
        <v>31</v>
      </c>
      <c r="C44" s="10">
        <f>SUM(C34:C43)</f>
        <v>61.599999999999994</v>
      </c>
      <c r="D44" s="69"/>
      <c r="E44" s="70">
        <f>IF(D45&gt;0,C44,0)</f>
        <v>0</v>
      </c>
      <c r="F44" s="71" t="s">
        <v>22</v>
      </c>
      <c r="G44" s="17">
        <f>(I44-H34)/C44</f>
        <v>3.1495197510822519E-3</v>
      </c>
      <c r="I44" s="15">
        <f>I43</f>
        <v>0.62109375</v>
      </c>
      <c r="K44" s="86" t="str">
        <f t="shared" si="4"/>
        <v/>
      </c>
      <c r="O44" s="31" t="str">
        <f t="shared" si="1"/>
        <v/>
      </c>
    </row>
    <row r="45" spans="1:15" s="34" customFormat="1" ht="15.75" x14ac:dyDescent="0.25">
      <c r="A45" s="50"/>
      <c r="B45" s="50"/>
      <c r="C45" s="50"/>
      <c r="D45" s="72"/>
      <c r="E45" s="73"/>
      <c r="F45" s="71" t="s">
        <v>23</v>
      </c>
      <c r="G45" s="43">
        <f>SUMPRODUCT(G34:G43,C34:C43)</f>
        <v>0.19401041666666663</v>
      </c>
      <c r="H45" s="35"/>
      <c r="I45" s="50"/>
      <c r="J45" s="75"/>
      <c r="K45" s="86" t="str">
        <f t="shared" si="4"/>
        <v/>
      </c>
      <c r="L45" s="89"/>
      <c r="M45" s="89"/>
      <c r="O45" s="31" t="str">
        <f t="shared" si="1"/>
        <v/>
      </c>
    </row>
    <row r="46" spans="1:15" ht="15.75" x14ac:dyDescent="0.2">
      <c r="A46" s="46">
        <v>35</v>
      </c>
      <c r="B46" s="47" t="s">
        <v>46</v>
      </c>
      <c r="C46" s="48">
        <v>7.6</v>
      </c>
      <c r="D46" s="68" t="s">
        <v>113</v>
      </c>
      <c r="E46" s="66"/>
      <c r="F46" s="66"/>
      <c r="G46" s="30">
        <v>2.8935185185185201E-3</v>
      </c>
      <c r="H46" s="32">
        <v>0.34375</v>
      </c>
      <c r="I46" s="12">
        <f t="shared" ref="I46:I62" si="8">H46+C46*G46</f>
        <v>0.36574074074074076</v>
      </c>
      <c r="K46" s="86">
        <f t="shared" si="4"/>
        <v>7.6</v>
      </c>
      <c r="O46" s="31">
        <f t="shared" si="1"/>
        <v>7.6</v>
      </c>
    </row>
    <row r="47" spans="1:15" ht="15.75" x14ac:dyDescent="0.2">
      <c r="A47" s="46">
        <v>36</v>
      </c>
      <c r="B47" s="47" t="s">
        <v>68</v>
      </c>
      <c r="C47" s="48">
        <v>7.6</v>
      </c>
      <c r="D47" s="68" t="s">
        <v>114</v>
      </c>
      <c r="E47" s="66"/>
      <c r="F47" s="66"/>
      <c r="G47" s="30">
        <v>3.1250000000000002E-3</v>
      </c>
      <c r="H47" s="12">
        <f>I46</f>
        <v>0.36574074074074076</v>
      </c>
      <c r="I47" s="12">
        <f t="shared" si="8"/>
        <v>0.38949074074074075</v>
      </c>
      <c r="K47" s="86">
        <f t="shared" si="4"/>
        <v>7.6</v>
      </c>
      <c r="O47" s="31">
        <f t="shared" si="1"/>
        <v>7.6</v>
      </c>
    </row>
    <row r="48" spans="1:15" ht="15.75" x14ac:dyDescent="0.2">
      <c r="A48" s="46">
        <v>37</v>
      </c>
      <c r="B48" s="47" t="s">
        <v>69</v>
      </c>
      <c r="C48" s="48">
        <v>6.7</v>
      </c>
      <c r="D48" s="68" t="s">
        <v>115</v>
      </c>
      <c r="E48" s="66"/>
      <c r="F48" s="66"/>
      <c r="G48" s="30">
        <v>3.1250000000000002E-3</v>
      </c>
      <c r="H48" s="12">
        <f t="shared" ref="H48:H62" si="9">I47</f>
        <v>0.38949074074074075</v>
      </c>
      <c r="I48" s="12">
        <f t="shared" si="8"/>
        <v>0.41042824074074075</v>
      </c>
      <c r="K48" s="86">
        <f t="shared" si="4"/>
        <v>6.7</v>
      </c>
      <c r="O48" s="31">
        <f t="shared" si="1"/>
        <v>6.7</v>
      </c>
    </row>
    <row r="49" spans="1:15" ht="15.75" x14ac:dyDescent="0.25">
      <c r="A49" s="56">
        <v>38</v>
      </c>
      <c r="B49" s="51" t="s">
        <v>70</v>
      </c>
      <c r="C49" s="57">
        <v>6.2</v>
      </c>
      <c r="D49" s="65" t="s">
        <v>116</v>
      </c>
      <c r="E49" s="66"/>
      <c r="F49" s="66"/>
      <c r="G49" s="30">
        <v>3.1250000000000002E-3</v>
      </c>
      <c r="H49" s="12">
        <f t="shared" si="9"/>
        <v>0.41042824074074075</v>
      </c>
      <c r="I49" s="12">
        <f t="shared" si="8"/>
        <v>0.42980324074074072</v>
      </c>
      <c r="K49" s="86" t="e">
        <f>IF(#REF!&gt;0,C49,"")</f>
        <v>#REF!</v>
      </c>
      <c r="O49" s="31">
        <f t="shared" si="1"/>
        <v>6.2</v>
      </c>
    </row>
    <row r="50" spans="1:15" ht="15.75" x14ac:dyDescent="0.25">
      <c r="A50" s="56">
        <v>39</v>
      </c>
      <c r="B50" s="51" t="s">
        <v>47</v>
      </c>
      <c r="C50" s="57">
        <v>11.6</v>
      </c>
      <c r="D50" s="68" t="s">
        <v>106</v>
      </c>
      <c r="E50" s="66"/>
      <c r="F50" s="66"/>
      <c r="G50" s="30">
        <v>3.0092592592592601E-3</v>
      </c>
      <c r="H50" s="12">
        <f t="shared" si="9"/>
        <v>0.42980324074074072</v>
      </c>
      <c r="I50" s="12">
        <f t="shared" si="8"/>
        <v>0.46471064814814811</v>
      </c>
      <c r="K50" s="86">
        <f>IF(D26&gt;0,C50,"")</f>
        <v>11.6</v>
      </c>
      <c r="O50" s="31">
        <f t="shared" si="1"/>
        <v>11.6</v>
      </c>
    </row>
    <row r="51" spans="1:15" ht="15.75" x14ac:dyDescent="0.2">
      <c r="A51" s="52">
        <v>40</v>
      </c>
      <c r="B51" s="53" t="s">
        <v>48</v>
      </c>
      <c r="C51" s="3">
        <v>5.7</v>
      </c>
      <c r="D51" s="68" t="s">
        <v>117</v>
      </c>
      <c r="E51" s="66"/>
      <c r="F51" s="66"/>
      <c r="G51" s="30">
        <v>3.2986111111111098E-3</v>
      </c>
      <c r="H51" s="12">
        <f t="shared" si="9"/>
        <v>0.46471064814814811</v>
      </c>
      <c r="I51" s="12">
        <f t="shared" si="8"/>
        <v>0.48351273148148144</v>
      </c>
      <c r="K51" s="86">
        <f t="shared" si="4"/>
        <v>5.7</v>
      </c>
      <c r="O51" s="31">
        <f t="shared" si="1"/>
        <v>5.7</v>
      </c>
    </row>
    <row r="52" spans="1:15" ht="15.75" x14ac:dyDescent="0.2">
      <c r="A52" s="46">
        <v>41</v>
      </c>
      <c r="B52" s="47" t="s">
        <v>71</v>
      </c>
      <c r="C52" s="48">
        <v>4.5999999999999996</v>
      </c>
      <c r="D52" s="65" t="s">
        <v>118</v>
      </c>
      <c r="E52" s="66"/>
      <c r="F52" s="66"/>
      <c r="G52" s="30">
        <v>3.0092592592592601E-3</v>
      </c>
      <c r="H52" s="12">
        <f t="shared" si="9"/>
        <v>0.48351273148148144</v>
      </c>
      <c r="I52" s="12">
        <f t="shared" si="8"/>
        <v>0.49735532407407401</v>
      </c>
      <c r="K52" s="86">
        <f t="shared" si="4"/>
        <v>4.5999999999999996</v>
      </c>
      <c r="O52" s="31">
        <f t="shared" si="1"/>
        <v>4.5999999999999996</v>
      </c>
    </row>
    <row r="53" spans="1:15" ht="15.75" x14ac:dyDescent="0.2">
      <c r="A53" s="46">
        <v>42</v>
      </c>
      <c r="B53" s="47" t="s">
        <v>49</v>
      </c>
      <c r="C53" s="48">
        <v>5.4</v>
      </c>
      <c r="D53" s="68" t="s">
        <v>118</v>
      </c>
      <c r="E53" s="66"/>
      <c r="F53" s="74"/>
      <c r="G53" s="30">
        <v>3.0092592592592601E-3</v>
      </c>
      <c r="H53" s="12">
        <f t="shared" si="9"/>
        <v>0.49735532407407401</v>
      </c>
      <c r="I53" s="12">
        <f t="shared" si="8"/>
        <v>0.513605324074074</v>
      </c>
      <c r="K53" s="86">
        <f t="shared" si="4"/>
        <v>5.4</v>
      </c>
      <c r="O53" s="31">
        <f t="shared" si="1"/>
        <v>5.4</v>
      </c>
    </row>
    <row r="54" spans="1:15" ht="15.75" x14ac:dyDescent="0.2">
      <c r="A54" s="46">
        <v>43</v>
      </c>
      <c r="B54" s="47" t="s">
        <v>74</v>
      </c>
      <c r="C54" s="54">
        <v>8.3000000000000007</v>
      </c>
      <c r="D54" s="68" t="s">
        <v>88</v>
      </c>
      <c r="E54" s="66"/>
      <c r="F54" s="74"/>
      <c r="G54" s="30">
        <v>3.2407407407407402E-3</v>
      </c>
      <c r="H54" s="12">
        <f t="shared" si="9"/>
        <v>0.513605324074074</v>
      </c>
      <c r="I54" s="12">
        <f t="shared" si="8"/>
        <v>0.54050347222222217</v>
      </c>
      <c r="K54" s="86">
        <f t="shared" si="4"/>
        <v>8.3000000000000007</v>
      </c>
      <c r="O54" s="31">
        <f t="shared" si="1"/>
        <v>8.3000000000000007</v>
      </c>
    </row>
    <row r="55" spans="1:15" ht="15.75" x14ac:dyDescent="0.2">
      <c r="A55" s="46">
        <v>44</v>
      </c>
      <c r="B55" s="47" t="s">
        <v>72</v>
      </c>
      <c r="C55" s="48">
        <v>5.9</v>
      </c>
      <c r="D55" s="68" t="s">
        <v>105</v>
      </c>
      <c r="E55" s="66"/>
      <c r="F55" s="66"/>
      <c r="G55" s="30">
        <v>3.0092592592592601E-3</v>
      </c>
      <c r="H55" s="12">
        <f t="shared" si="9"/>
        <v>0.54050347222222217</v>
      </c>
      <c r="I55" s="12">
        <f t="shared" si="8"/>
        <v>0.55825810185185176</v>
      </c>
      <c r="K55" s="86">
        <f t="shared" si="4"/>
        <v>5.9</v>
      </c>
      <c r="O55" s="31">
        <f t="shared" si="1"/>
        <v>5.9</v>
      </c>
    </row>
    <row r="56" spans="1:15" ht="15.75" x14ac:dyDescent="0.2">
      <c r="A56" s="46">
        <v>45</v>
      </c>
      <c r="B56" s="47" t="s">
        <v>50</v>
      </c>
      <c r="C56" s="48">
        <v>7.6</v>
      </c>
      <c r="D56" s="68" t="s">
        <v>98</v>
      </c>
      <c r="E56" s="66"/>
      <c r="F56" s="66"/>
      <c r="G56" s="30">
        <v>3.0092592592592601E-3</v>
      </c>
      <c r="H56" s="12">
        <f t="shared" si="9"/>
        <v>0.55825810185185176</v>
      </c>
      <c r="I56" s="12">
        <f t="shared" si="8"/>
        <v>0.58112847222222208</v>
      </c>
      <c r="K56" s="86">
        <f t="shared" si="4"/>
        <v>7.6</v>
      </c>
      <c r="O56" s="31">
        <f t="shared" si="1"/>
        <v>7.6</v>
      </c>
    </row>
    <row r="57" spans="1:15" ht="15.75" x14ac:dyDescent="0.2">
      <c r="A57" s="46">
        <v>46</v>
      </c>
      <c r="B57" s="47" t="s">
        <v>51</v>
      </c>
      <c r="C57" s="48">
        <v>8.1</v>
      </c>
      <c r="D57" s="68" t="s">
        <v>89</v>
      </c>
      <c r="E57" s="66"/>
      <c r="F57" s="66"/>
      <c r="G57" s="30">
        <v>3.1250000000000002E-3</v>
      </c>
      <c r="H57" s="12">
        <f t="shared" si="9"/>
        <v>0.58112847222222208</v>
      </c>
      <c r="I57" s="12">
        <f t="shared" si="8"/>
        <v>0.60644097222222204</v>
      </c>
      <c r="K57" s="86">
        <f t="shared" si="4"/>
        <v>8.1</v>
      </c>
      <c r="O57" s="31">
        <f t="shared" si="1"/>
        <v>8.1</v>
      </c>
    </row>
    <row r="58" spans="1:15" ht="15.75" x14ac:dyDescent="0.2">
      <c r="A58" s="46">
        <v>47</v>
      </c>
      <c r="B58" s="47" t="s">
        <v>52</v>
      </c>
      <c r="C58" s="48">
        <v>5.4</v>
      </c>
      <c r="D58" s="68" t="s">
        <v>120</v>
      </c>
      <c r="E58" s="66"/>
      <c r="F58" s="66"/>
      <c r="G58" s="30">
        <v>3.2407407407407402E-3</v>
      </c>
      <c r="H58" s="12">
        <f t="shared" si="9"/>
        <v>0.60644097222222204</v>
      </c>
      <c r="I58" s="12">
        <f t="shared" si="8"/>
        <v>0.623940972222222</v>
      </c>
      <c r="K58" s="86">
        <f t="shared" si="4"/>
        <v>5.4</v>
      </c>
      <c r="O58" s="31">
        <f t="shared" si="1"/>
        <v>5.4</v>
      </c>
    </row>
    <row r="59" spans="1:15" ht="15.75" x14ac:dyDescent="0.2">
      <c r="A59" s="46">
        <v>48</v>
      </c>
      <c r="B59" s="47" t="s">
        <v>53</v>
      </c>
      <c r="C59" s="48">
        <v>3.5</v>
      </c>
      <c r="D59" s="68" t="s">
        <v>94</v>
      </c>
      <c r="E59" s="66"/>
      <c r="F59" s="66"/>
      <c r="G59" s="30">
        <v>2.9513888888888901E-3</v>
      </c>
      <c r="H59" s="12">
        <f t="shared" si="9"/>
        <v>0.623940972222222</v>
      </c>
      <c r="I59" s="12">
        <f t="shared" si="8"/>
        <v>0.63427083333333312</v>
      </c>
      <c r="K59" s="86">
        <f t="shared" si="4"/>
        <v>3.5</v>
      </c>
      <c r="O59" s="31">
        <f t="shared" si="1"/>
        <v>3.5</v>
      </c>
    </row>
    <row r="60" spans="1:15" ht="15.75" x14ac:dyDescent="0.2">
      <c r="A60" s="46">
        <v>49</v>
      </c>
      <c r="B60" s="47" t="s">
        <v>54</v>
      </c>
      <c r="C60" s="48">
        <v>7.6</v>
      </c>
      <c r="D60" s="68" t="s">
        <v>94</v>
      </c>
      <c r="E60" s="66"/>
      <c r="F60" s="66"/>
      <c r="G60" s="30">
        <v>3.0092592592592601E-3</v>
      </c>
      <c r="H60" s="12">
        <f t="shared" si="9"/>
        <v>0.63427083333333312</v>
      </c>
      <c r="I60" s="12">
        <f t="shared" si="8"/>
        <v>0.65714120370370344</v>
      </c>
      <c r="K60" s="86">
        <f t="shared" si="4"/>
        <v>7.6</v>
      </c>
      <c r="O60" s="31">
        <f t="shared" si="1"/>
        <v>7.6</v>
      </c>
    </row>
    <row r="61" spans="1:15" ht="15.75" x14ac:dyDescent="0.2">
      <c r="A61" s="46">
        <v>50</v>
      </c>
      <c r="B61" s="47" t="s">
        <v>55</v>
      </c>
      <c r="C61" s="48">
        <v>4.5</v>
      </c>
      <c r="D61" s="68" t="s">
        <v>121</v>
      </c>
      <c r="E61" s="66"/>
      <c r="F61" s="66"/>
      <c r="G61" s="30">
        <v>3.3564814814814798E-3</v>
      </c>
      <c r="H61" s="12">
        <f t="shared" si="9"/>
        <v>0.65714120370370344</v>
      </c>
      <c r="I61" s="12">
        <f t="shared" si="8"/>
        <v>0.67224537037037013</v>
      </c>
      <c r="K61" s="86">
        <f>IF(D49&gt;0,C61,"")</f>
        <v>4.5</v>
      </c>
      <c r="O61" s="31">
        <f t="shared" si="1"/>
        <v>4.5</v>
      </c>
    </row>
    <row r="62" spans="1:15" ht="15.75" x14ac:dyDescent="0.2">
      <c r="A62" s="46">
        <v>51</v>
      </c>
      <c r="B62" s="47" t="s">
        <v>73</v>
      </c>
      <c r="C62" s="48">
        <v>5.6</v>
      </c>
      <c r="D62" s="68" t="s">
        <v>111</v>
      </c>
      <c r="E62" s="66"/>
      <c r="F62" s="66"/>
      <c r="G62" s="30">
        <v>3.0092592592592601E-3</v>
      </c>
      <c r="H62" s="12">
        <f t="shared" si="9"/>
        <v>0.67224537037037013</v>
      </c>
      <c r="I62" s="12">
        <f t="shared" si="8"/>
        <v>0.68909722222222203</v>
      </c>
      <c r="K62" s="86">
        <f t="shared" si="4"/>
        <v>5.6</v>
      </c>
      <c r="O62" s="31">
        <f t="shared" si="1"/>
        <v>5.6</v>
      </c>
    </row>
    <row r="63" spans="1:15" s="34" customFormat="1" ht="15" x14ac:dyDescent="0.25">
      <c r="A63" s="85" t="s">
        <v>1</v>
      </c>
      <c r="B63" s="16" t="s">
        <v>32</v>
      </c>
      <c r="C63" s="80">
        <f>SUM(C46:C62)</f>
        <v>111.89999999999999</v>
      </c>
      <c r="D63" s="14"/>
      <c r="E63" s="11"/>
      <c r="F63" s="38" t="s">
        <v>21</v>
      </c>
      <c r="G63" s="17">
        <f>(I62-H46)/C63</f>
        <v>3.0862128884917074E-3</v>
      </c>
      <c r="I63" s="15">
        <f>I62</f>
        <v>0.68909722222222203</v>
      </c>
      <c r="J63" s="94"/>
      <c r="K63" s="89"/>
      <c r="L63" s="89"/>
      <c r="M63" s="89"/>
      <c r="O63" s="34">
        <f>SUM(O6:O62)</f>
        <v>339.20000000000005</v>
      </c>
    </row>
    <row r="64" spans="1:15" ht="15" x14ac:dyDescent="0.25">
      <c r="A64" s="85"/>
      <c r="B64" s="16"/>
      <c r="C64" s="76"/>
      <c r="D64" s="14"/>
      <c r="E64" s="14"/>
      <c r="F64" s="38" t="s">
        <v>20</v>
      </c>
      <c r="G64" s="43">
        <f>SUMPRODUCT(G46:G62,C46:C62)</f>
        <v>0.34534722222222225</v>
      </c>
      <c r="H64" s="12"/>
      <c r="I64" s="9"/>
    </row>
    <row r="65" spans="1:13" s="6" customFormat="1" ht="15.75" x14ac:dyDescent="0.25">
      <c r="A65" s="85" t="s">
        <v>1</v>
      </c>
      <c r="B65" s="16" t="s">
        <v>2</v>
      </c>
      <c r="C65" s="80">
        <f>C63+C44+C32+C20</f>
        <v>339.2</v>
      </c>
      <c r="D65" s="14"/>
      <c r="E65" s="14"/>
      <c r="F65" s="38" t="s">
        <v>28</v>
      </c>
      <c r="G65" s="17">
        <f>((I62-H46)+(I44-H34)+(I32-H22)+(I19-H6))/C65</f>
        <v>3.1252388517644999E-3</v>
      </c>
      <c r="H65" s="12"/>
      <c r="I65" s="9"/>
      <c r="J65" s="95"/>
      <c r="K65" s="96"/>
      <c r="L65" s="96"/>
      <c r="M65" s="96"/>
    </row>
    <row r="66" spans="1:13" ht="15" x14ac:dyDescent="0.25">
      <c r="A66" s="82"/>
      <c r="B66" s="82"/>
      <c r="C66" s="83"/>
      <c r="D66" s="84"/>
      <c r="E66" s="14"/>
      <c r="F66" s="38" t="s">
        <v>29</v>
      </c>
      <c r="G66" s="44">
        <f>G64+G45+G33+G21</f>
        <v>1.0600810185185185</v>
      </c>
      <c r="H66" s="35"/>
      <c r="I66" s="82"/>
    </row>
    <row r="67" spans="1:13" ht="15.75" x14ac:dyDescent="0.2">
      <c r="B67" s="7"/>
    </row>
    <row r="68" spans="1:13" x14ac:dyDescent="0.2">
      <c r="G68" s="8"/>
      <c r="J68" s="97"/>
    </row>
    <row r="70" spans="1:13" ht="15.75" x14ac:dyDescent="0.25">
      <c r="G70" s="59"/>
    </row>
  </sheetData>
  <dataConsolidate/>
  <mergeCells count="6">
    <mergeCell ref="F1:I3"/>
    <mergeCell ref="A4:A5"/>
    <mergeCell ref="H4:I4"/>
    <mergeCell ref="B4:B5"/>
    <mergeCell ref="D4:D5"/>
    <mergeCell ref="F4:F5"/>
  </mergeCells>
  <phoneticPr fontId="0" type="noConversion"/>
  <dataValidations disablePrompts="1" count="5">
    <dataValidation type="list" allowBlank="1" showInputMessage="1" showErrorMessage="1" sqref="G22:G31 G6:G19 G46:G62 G34:G43">
      <formula1>Etappetider</formula1>
    </dataValidation>
    <dataValidation type="list" allowBlank="1" showInputMessage="1" showErrorMessage="1" sqref="H22">
      <formula1>Start_Dag2</formula1>
    </dataValidation>
    <dataValidation type="list" allowBlank="1" showInputMessage="1" showErrorMessage="1" sqref="H34">
      <formula1>Start_Dag3</formula1>
    </dataValidation>
    <dataValidation type="list" allowBlank="1" showInputMessage="1" showErrorMessage="1" sqref="H46">
      <formula1>Start_Dag4</formula1>
    </dataValidation>
    <dataValidation type="list" allowBlank="1" showInputMessage="1" showErrorMessage="1" sqref="H6">
      <formula1>Start_Dag1</formula1>
    </dataValidation>
  </dataValidation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&amp;LSkjema for tidsestimat - St Olavsloppet 2015&amp;RSide &amp;P av &amp;N</oddHeader>
  </headerFooter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F12" sqref="F12"/>
    </sheetView>
  </sheetViews>
  <sheetFormatPr baseColWidth="10" defaultColWidth="11.42578125" defaultRowHeight="12.75" x14ac:dyDescent="0.2"/>
  <cols>
    <col min="1" max="1" width="11.42578125" customWidth="1"/>
    <col min="2" max="2" width="15.28515625" bestFit="1" customWidth="1"/>
  </cols>
  <sheetData>
    <row r="1" spans="1:7" x14ac:dyDescent="0.2">
      <c r="A1" t="s">
        <v>15</v>
      </c>
      <c r="B1" s="31" t="s">
        <v>16</v>
      </c>
      <c r="C1" s="31" t="s">
        <v>17</v>
      </c>
      <c r="D1" s="31" t="s">
        <v>18</v>
      </c>
      <c r="E1" s="31" t="s">
        <v>19</v>
      </c>
    </row>
    <row r="2" spans="1:7" x14ac:dyDescent="0.2">
      <c r="A2" s="29">
        <v>1.736111111111111E-3</v>
      </c>
      <c r="B2" s="2">
        <v>0.3125</v>
      </c>
      <c r="C2" s="2">
        <v>0.375</v>
      </c>
      <c r="D2" s="2">
        <f>C2</f>
        <v>0.375</v>
      </c>
      <c r="E2" s="2">
        <v>0.29166666666666669</v>
      </c>
      <c r="G2" s="2"/>
    </row>
    <row r="3" spans="1:7" x14ac:dyDescent="0.2">
      <c r="A3" s="29">
        <v>1.9097222222222222E-3</v>
      </c>
      <c r="B3" s="2">
        <v>0.33333333333333331</v>
      </c>
      <c r="C3" s="2">
        <v>0.39583333333333331</v>
      </c>
      <c r="D3" s="2">
        <f>C3</f>
        <v>0.39583333333333331</v>
      </c>
      <c r="E3" s="2">
        <v>0.3125</v>
      </c>
      <c r="G3" s="2"/>
    </row>
    <row r="4" spans="1:7" x14ac:dyDescent="0.2">
      <c r="A4" s="29">
        <v>2.0833333333333298E-3</v>
      </c>
      <c r="B4" s="2">
        <v>0.36458333333333331</v>
      </c>
      <c r="C4" s="2">
        <v>0.42708333333333331</v>
      </c>
      <c r="D4" s="2">
        <f>C4</f>
        <v>0.42708333333333331</v>
      </c>
      <c r="E4" s="2">
        <v>0.34375</v>
      </c>
      <c r="G4" s="2"/>
    </row>
    <row r="5" spans="1:7" x14ac:dyDescent="0.2">
      <c r="A5" s="29">
        <v>2.1412037037037038E-3</v>
      </c>
      <c r="B5" s="2">
        <v>0.39583333333333331</v>
      </c>
      <c r="C5" s="2">
        <v>0.45833333333333331</v>
      </c>
      <c r="D5" s="2">
        <f>C5</f>
        <v>0.45833333333333331</v>
      </c>
      <c r="E5" s="2">
        <v>0.375</v>
      </c>
      <c r="G5" s="2"/>
    </row>
    <row r="6" spans="1:7" x14ac:dyDescent="0.2">
      <c r="A6" s="29">
        <v>2.1990740740740799E-3</v>
      </c>
      <c r="B6" s="2">
        <v>0.41666666666666669</v>
      </c>
      <c r="C6" s="2">
        <v>0.47916666666666669</v>
      </c>
      <c r="D6" s="2">
        <f>C6</f>
        <v>0.47916666666666669</v>
      </c>
      <c r="E6" s="2">
        <v>0.39583333333333331</v>
      </c>
      <c r="G6" s="2"/>
    </row>
    <row r="7" spans="1:7" x14ac:dyDescent="0.2">
      <c r="A7" s="29">
        <v>2.2569444444444499E-3</v>
      </c>
    </row>
    <row r="8" spans="1:7" x14ac:dyDescent="0.2">
      <c r="A8" s="29">
        <v>2.3148148148148299E-3</v>
      </c>
    </row>
    <row r="9" spans="1:7" x14ac:dyDescent="0.2">
      <c r="A9" s="29">
        <v>2.3726851851851999E-3</v>
      </c>
    </row>
    <row r="10" spans="1:7" x14ac:dyDescent="0.2">
      <c r="A10" s="29">
        <v>2.4305555555555699E-3</v>
      </c>
    </row>
    <row r="11" spans="1:7" x14ac:dyDescent="0.2">
      <c r="A11" s="29">
        <v>2.4884259259259499E-3</v>
      </c>
    </row>
    <row r="12" spans="1:7" x14ac:dyDescent="0.2">
      <c r="A12" s="29">
        <v>2.5462962962963199E-3</v>
      </c>
    </row>
    <row r="13" spans="1:7" x14ac:dyDescent="0.2">
      <c r="A13" s="29">
        <v>2.6041666666666899E-3</v>
      </c>
    </row>
    <row r="14" spans="1:7" x14ac:dyDescent="0.2">
      <c r="A14" s="29">
        <v>2.6620370370370699E-3</v>
      </c>
    </row>
    <row r="15" spans="1:7" x14ac:dyDescent="0.2">
      <c r="A15" s="29">
        <v>2.71990740740744E-3</v>
      </c>
    </row>
    <row r="16" spans="1:7" x14ac:dyDescent="0.2">
      <c r="A16" s="29">
        <v>2.7777777777777779E-3</v>
      </c>
    </row>
    <row r="17" spans="1:1" x14ac:dyDescent="0.2">
      <c r="A17" s="29">
        <v>2.8356481481481479E-3</v>
      </c>
    </row>
    <row r="18" spans="1:1" x14ac:dyDescent="0.2">
      <c r="A18" s="29">
        <v>2.8935185185185201E-3</v>
      </c>
    </row>
    <row r="19" spans="1:1" x14ac:dyDescent="0.2">
      <c r="A19" s="29">
        <v>2.9513888888888901E-3</v>
      </c>
    </row>
    <row r="20" spans="1:1" x14ac:dyDescent="0.2">
      <c r="A20" s="29">
        <v>3.0092592592592601E-3</v>
      </c>
    </row>
    <row r="21" spans="1:1" x14ac:dyDescent="0.2">
      <c r="A21" s="29">
        <v>3.0671296296296302E-3</v>
      </c>
    </row>
    <row r="22" spans="1:1" x14ac:dyDescent="0.2">
      <c r="A22" s="29">
        <v>3.1250000000000002E-3</v>
      </c>
    </row>
    <row r="23" spans="1:1" x14ac:dyDescent="0.2">
      <c r="A23" s="29">
        <v>3.1828703703703702E-3</v>
      </c>
    </row>
    <row r="24" spans="1:1" x14ac:dyDescent="0.2">
      <c r="A24" s="29">
        <v>3.2407407407407402E-3</v>
      </c>
    </row>
    <row r="25" spans="1:1" x14ac:dyDescent="0.2">
      <c r="A25" s="29">
        <v>3.2986111111111098E-3</v>
      </c>
    </row>
    <row r="26" spans="1:1" x14ac:dyDescent="0.2">
      <c r="A26" s="29">
        <v>3.3564814814814798E-3</v>
      </c>
    </row>
    <row r="27" spans="1:1" x14ac:dyDescent="0.2">
      <c r="A27" s="29">
        <v>3.4143518518518498E-3</v>
      </c>
    </row>
    <row r="28" spans="1:1" x14ac:dyDescent="0.2">
      <c r="A28" s="29">
        <v>3.4722222222222199E-3</v>
      </c>
    </row>
    <row r="29" spans="1:1" x14ac:dyDescent="0.2">
      <c r="A29" s="29">
        <v>3.6458333333333299E-3</v>
      </c>
    </row>
    <row r="30" spans="1:1" x14ac:dyDescent="0.2">
      <c r="A30" s="29">
        <v>3.81944444444444E-3</v>
      </c>
    </row>
    <row r="31" spans="1:1" x14ac:dyDescent="0.2">
      <c r="A31" s="29">
        <v>3.9930555555555596E-3</v>
      </c>
    </row>
    <row r="32" spans="1:1" x14ac:dyDescent="0.2">
      <c r="A32" s="29">
        <v>4.1666666666666701E-3</v>
      </c>
    </row>
    <row r="33" spans="1:1" x14ac:dyDescent="0.2">
      <c r="A33" s="29">
        <v>4.3402777777777797E-3</v>
      </c>
    </row>
    <row r="34" spans="1:1" x14ac:dyDescent="0.2">
      <c r="A34" s="29">
        <v>4.5138888888888902E-3</v>
      </c>
    </row>
    <row r="35" spans="1:1" x14ac:dyDescent="0.2">
      <c r="A35" s="29">
        <v>4.6874999999999998E-3</v>
      </c>
    </row>
    <row r="36" spans="1:1" x14ac:dyDescent="0.2">
      <c r="A36" s="29">
        <v>4.8611111111111103E-3</v>
      </c>
    </row>
    <row r="37" spans="1:1" x14ac:dyDescent="0.2">
      <c r="A37" s="29">
        <v>5.0347222222222199E-3</v>
      </c>
    </row>
    <row r="38" spans="1:1" x14ac:dyDescent="0.2">
      <c r="A38" s="29">
        <v>5.2083333333333296E-3</v>
      </c>
    </row>
    <row r="39" spans="1:1" x14ac:dyDescent="0.2">
      <c r="A39" s="29">
        <v>5.3819444444444401E-3</v>
      </c>
    </row>
    <row r="40" spans="1:1" x14ac:dyDescent="0.2">
      <c r="A40" s="29">
        <v>5.5555555555555601E-3</v>
      </c>
    </row>
    <row r="41" spans="1:1" x14ac:dyDescent="0.2">
      <c r="A41" s="29">
        <v>5.7291666666666697E-3</v>
      </c>
    </row>
    <row r="42" spans="1:1" x14ac:dyDescent="0.2">
      <c r="A42" s="29">
        <v>5.9027777777777802E-3</v>
      </c>
    </row>
    <row r="43" spans="1:1" x14ac:dyDescent="0.2">
      <c r="A43" s="29">
        <v>6.0763888888888899E-3</v>
      </c>
    </row>
    <row r="44" spans="1:1" x14ac:dyDescent="0.2">
      <c r="A44" s="29">
        <v>6.2500000000000003E-3</v>
      </c>
    </row>
    <row r="45" spans="1:1" x14ac:dyDescent="0.2">
      <c r="A45" s="29">
        <v>6.42361111111111E-3</v>
      </c>
    </row>
    <row r="46" spans="1:1" x14ac:dyDescent="0.2">
      <c r="A46" s="29">
        <v>6.5972222222222196E-3</v>
      </c>
    </row>
    <row r="47" spans="1:1" x14ac:dyDescent="0.2">
      <c r="A47" s="29">
        <v>6.7708333333333301E-3</v>
      </c>
    </row>
    <row r="48" spans="1:1" x14ac:dyDescent="0.2">
      <c r="A48" s="29">
        <v>6.9444444444444397E-3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6</vt:i4>
      </vt:variant>
    </vt:vector>
  </HeadingPairs>
  <TitlesOfParts>
    <vt:vector size="8" baseType="lpstr">
      <vt:lpstr>Tidsestimat</vt:lpstr>
      <vt:lpstr>Admin</vt:lpstr>
      <vt:lpstr>Etappetider</vt:lpstr>
      <vt:lpstr>Start_Dag1</vt:lpstr>
      <vt:lpstr>Start_Dag2</vt:lpstr>
      <vt:lpstr>Start_Dag3</vt:lpstr>
      <vt:lpstr>Start_Dag4</vt:lpstr>
      <vt:lpstr>Tidsestimat!Utskriftstitler</vt:lpstr>
    </vt:vector>
  </TitlesOfParts>
  <Company>Innherred Samkommune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olu</dc:creator>
  <cp:lastModifiedBy> </cp:lastModifiedBy>
  <cp:lastPrinted>2015-06-21T15:28:55Z</cp:lastPrinted>
  <dcterms:created xsi:type="dcterms:W3CDTF">2008-02-25T14:03:20Z</dcterms:created>
  <dcterms:modified xsi:type="dcterms:W3CDTF">2015-06-22T07:28:01Z</dcterms:modified>
</cp:coreProperties>
</file>