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340" yWindow="255" windowWidth="15480" windowHeight="10365"/>
  </bookViews>
  <sheets>
    <sheet name="Tidsestimat" sheetId="1" r:id="rId1"/>
    <sheet name="Admin" sheetId="2" r:id="rId2"/>
  </sheets>
  <definedNames>
    <definedName name="Etappetider">Admin!$A$2:$A$48</definedName>
    <definedName name="Start_Dag1">Admin!$B$2:$B$6</definedName>
    <definedName name="Start_Dag2">Admin!$C$2:$C$6</definedName>
    <definedName name="Start_Dag3">Admin!$D$2:$D$6</definedName>
    <definedName name="Start_Dag4">Admin!$E$2:$E$6</definedName>
    <definedName name="_xlnm.Print_Titles" localSheetId="0">Tidsestimat!$1:$5</definedName>
  </definedNames>
  <calcPr calcId="125725"/>
</workbook>
</file>

<file path=xl/calcChain.xml><?xml version="1.0" encoding="utf-8"?>
<calcChain xmlns="http://schemas.openxmlformats.org/spreadsheetml/2006/main">
  <c r="A26" i="1"/>
  <c r="A27" s="1"/>
  <c r="A28" s="1"/>
  <c r="A29" s="1"/>
  <c r="A30" s="1"/>
  <c r="A31" s="1"/>
  <c r="A32" s="1"/>
  <c r="A33" s="1"/>
  <c r="A34" s="1"/>
  <c r="A37" s="1"/>
  <c r="A38" s="1"/>
  <c r="A39" s="1"/>
  <c r="A40" s="1"/>
  <c r="A41" s="1"/>
  <c r="A42" s="1"/>
  <c r="A43" s="1"/>
  <c r="A44" s="1"/>
  <c r="A45" s="1"/>
  <c r="A46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C35"/>
  <c r="E47"/>
  <c r="G64"/>
  <c r="G24"/>
  <c r="C63"/>
  <c r="C65" s="1"/>
  <c r="I6"/>
  <c r="H7" s="1"/>
  <c r="I7" s="1"/>
  <c r="H8" s="1"/>
  <c r="I8" s="1"/>
  <c r="H9" s="1"/>
  <c r="I9" s="1"/>
  <c r="H10" s="1"/>
  <c r="I10" s="1"/>
  <c r="H11" s="1"/>
  <c r="I11" s="1"/>
  <c r="H12" s="1"/>
  <c r="I12" s="1"/>
  <c r="H13" s="1"/>
  <c r="I13" s="1"/>
  <c r="H14" s="1"/>
  <c r="I14" s="1"/>
  <c r="H15" s="1"/>
  <c r="I15" s="1"/>
  <c r="H16" s="1"/>
  <c r="I16" s="1"/>
  <c r="H17" s="1"/>
  <c r="I17" s="1"/>
  <c r="H18" s="1"/>
  <c r="I18" s="1"/>
  <c r="H19" s="1"/>
  <c r="I19" s="1"/>
  <c r="H20" s="1"/>
  <c r="I20" s="1"/>
  <c r="H21" s="1"/>
  <c r="I21" s="1"/>
  <c r="H22" s="1"/>
  <c r="I22" s="1"/>
  <c r="I49"/>
  <c r="H50" s="1"/>
  <c r="I50" s="1"/>
  <c r="H51" s="1"/>
  <c r="I51" s="1"/>
  <c r="H52" s="1"/>
  <c r="I52" s="1"/>
  <c r="H53" s="1"/>
  <c r="I53" s="1"/>
  <c r="H54" s="1"/>
  <c r="I54" s="1"/>
  <c r="H55" s="1"/>
  <c r="I55" s="1"/>
  <c r="H56" s="1"/>
  <c r="I56" s="1"/>
  <c r="H57" s="1"/>
  <c r="I57" s="1"/>
  <c r="H58" s="1"/>
  <c r="I58" s="1"/>
  <c r="H59" s="1"/>
  <c r="I59" s="1"/>
  <c r="H60" s="1"/>
  <c r="I60" s="1"/>
  <c r="H61" s="1"/>
  <c r="I61" s="1"/>
  <c r="H62" s="1"/>
  <c r="I62" s="1"/>
  <c r="I37"/>
  <c r="H38" s="1"/>
  <c r="I38" s="1"/>
  <c r="H39" s="1"/>
  <c r="I25"/>
  <c r="H26" s="1"/>
  <c r="I26" s="1"/>
  <c r="H27" s="1"/>
  <c r="I27" s="1"/>
  <c r="H28" s="1"/>
  <c r="I28" s="1"/>
  <c r="H29" s="1"/>
  <c r="I29" s="1"/>
  <c r="H30" s="1"/>
  <c r="I30" s="1"/>
  <c r="H31" s="1"/>
  <c r="I31" s="1"/>
  <c r="H32" s="1"/>
  <c r="C47"/>
  <c r="C23"/>
  <c r="E36"/>
  <c r="E35"/>
  <c r="E24"/>
  <c r="E23"/>
  <c r="I23" l="1"/>
  <c r="G23"/>
  <c r="I63"/>
  <c r="G63"/>
  <c r="G32"/>
  <c r="I39"/>
  <c r="H40" s="1"/>
  <c r="G36" l="1"/>
  <c r="I32"/>
  <c r="H33" s="1"/>
  <c r="I33" s="1"/>
  <c r="H34" s="1"/>
  <c r="I34" s="1"/>
  <c r="G35" s="1"/>
  <c r="I40"/>
  <c r="H41" s="1"/>
  <c r="I41" s="1"/>
  <c r="H42" s="1"/>
  <c r="I42" s="1"/>
  <c r="H43" s="1"/>
  <c r="I43" s="1"/>
  <c r="H44" s="1"/>
  <c r="I44" s="1"/>
  <c r="H45" s="1"/>
  <c r="I45" s="1"/>
  <c r="H46" s="1"/>
  <c r="I46" s="1"/>
  <c r="I47" s="1"/>
  <c r="G48"/>
  <c r="G66" l="1"/>
  <c r="I35"/>
  <c r="G65" s="1"/>
  <c r="G47"/>
</calcChain>
</file>

<file path=xl/sharedStrings.xml><?xml version="1.0" encoding="utf-8"?>
<sst xmlns="http://schemas.openxmlformats.org/spreadsheetml/2006/main" count="145" uniqueCount="122">
  <si>
    <t>Navn på løper</t>
  </si>
  <si>
    <t>Sum</t>
  </si>
  <si>
    <t>Total lengde</t>
  </si>
  <si>
    <t>Estimert klokkeslett</t>
  </si>
  <si>
    <t>Start</t>
  </si>
  <si>
    <t>Slutt</t>
  </si>
  <si>
    <t>Estimert
hastighet</t>
  </si>
  <si>
    <t>[min/km]</t>
  </si>
  <si>
    <t>Etappe
nr.</t>
  </si>
  <si>
    <t>Lengde
m/deling</t>
  </si>
  <si>
    <t>[km]</t>
  </si>
  <si>
    <t>Etappe</t>
  </si>
  <si>
    <t>Telefonnr</t>
  </si>
  <si>
    <t>Lagleder:</t>
  </si>
  <si>
    <t>Lagnavn:</t>
  </si>
  <si>
    <t>Etappetider</t>
  </si>
  <si>
    <t>Start_Dag1</t>
  </si>
  <si>
    <t>Start_Dag2</t>
  </si>
  <si>
    <t>Start_Dag3</t>
  </si>
  <si>
    <t>Start_Dag4</t>
  </si>
  <si>
    <t>Total tid (dag 4)</t>
  </si>
  <si>
    <t>Gj.snittshastighet (dag 4)</t>
  </si>
  <si>
    <t>Gj.snittshastighet (dag 3)</t>
  </si>
  <si>
    <t>Total tid (dag 3)</t>
  </si>
  <si>
    <t>Total tid (dag 2)</t>
  </si>
  <si>
    <t>Gj.snittshastighet (dag 2)</t>
  </si>
  <si>
    <t>Total tid (dag 1)</t>
  </si>
  <si>
    <t>Gj.snittshastighet (dag 1)</t>
  </si>
  <si>
    <t>Gj.snittshastighet (totalt)</t>
  </si>
  <si>
    <t>Total tid (totalt</t>
  </si>
  <si>
    <t>For å velge individuell etappehastighet, trykker du
først i den respektive ruten, og deretter på pilen som dukker opp til høyre for ruten og velger hastighet.</t>
  </si>
  <si>
    <t>10 etapper.     Total lengde:</t>
  </si>
  <si>
    <t>Östersund- Byskogen</t>
  </si>
  <si>
    <t>Byskogen - Ås</t>
  </si>
  <si>
    <t>Ås- Grönängen</t>
  </si>
  <si>
    <t>Grönängen-Krokom</t>
  </si>
  <si>
    <t>Krokom- Västerkälen</t>
  </si>
  <si>
    <t>Västerkälen- Nälden</t>
  </si>
  <si>
    <t>Nälden-Valne</t>
  </si>
  <si>
    <t>Valne- Glösa</t>
  </si>
  <si>
    <t>Slåtte – Bleckåsen</t>
  </si>
  <si>
    <t>Bleckåsen – Andersböle</t>
  </si>
  <si>
    <t>Andersböle-Mörsil</t>
  </si>
  <si>
    <t>Mörsil-Järpen</t>
  </si>
  <si>
    <t>Järpen-Undersåkerkyrka</t>
  </si>
  <si>
    <t>Undersåker kyrka-Undersåker</t>
  </si>
  <si>
    <t>Undersåker-Såå</t>
  </si>
  <si>
    <t>Såå-Åre</t>
  </si>
  <si>
    <t>Tännforsen-Bodsjöbränna</t>
  </si>
  <si>
    <t>Bodsjöbränna-Stalltjärnsgropen</t>
  </si>
  <si>
    <t>Stalltjärnsgropen-Asån</t>
  </si>
  <si>
    <t>Asån-Saxvallen</t>
  </si>
  <si>
    <t>Saxvallen-Skalstugan</t>
  </si>
  <si>
    <t>10 Sträckor, total längd</t>
  </si>
  <si>
    <t>Sandvika- St Olavsbrua</t>
  </si>
  <si>
    <t>St Olavsbrua-Sul</t>
  </si>
  <si>
    <t>Sul - Vaterholmen</t>
  </si>
  <si>
    <t>Vaterholmen-Inndal</t>
  </si>
  <si>
    <t>Inndal - Østnesbakkene</t>
  </si>
  <si>
    <t>Stiklestad- Verdalsøra</t>
  </si>
  <si>
    <t>Verdalsøra- Mule skole</t>
  </si>
  <si>
    <t>Mule skole - Levanger</t>
  </si>
  <si>
    <t>Levanger- Skogn</t>
  </si>
  <si>
    <t>Skogn - Ronglan</t>
  </si>
  <si>
    <t>Ronglan- Åsen</t>
  </si>
  <si>
    <t>Åsen- Åsenfjord</t>
  </si>
  <si>
    <t>Åsenfjord - Fættenfjord</t>
  </si>
  <si>
    <t>Framnes-Stjørdal</t>
  </si>
  <si>
    <t>Stjørdal- Gevingåsen</t>
  </si>
  <si>
    <t>Gevingåsen- Hommelvik</t>
  </si>
  <si>
    <t>Hommelvik- Malvik</t>
  </si>
  <si>
    <t>Malvik - Ranheim</t>
  </si>
  <si>
    <t>Ranheim- Lade</t>
  </si>
  <si>
    <t>Lade - Trondheim</t>
  </si>
  <si>
    <t xml:space="preserve">14 etapper. Total lengde:  </t>
  </si>
  <si>
    <t>18 etapper. Total lengde:</t>
  </si>
  <si>
    <t>Leirådal-Stiklestad</t>
  </si>
  <si>
    <t>Fættenfjord - Steinvikholm</t>
  </si>
  <si>
    <t>Steinvikholm-Framnes</t>
  </si>
  <si>
    <t>Østnesbakkene - Leirådal</t>
  </si>
  <si>
    <t>Åre-Ängena</t>
  </si>
  <si>
    <t>Ängena-Duved</t>
  </si>
  <si>
    <t>Skalstugan - Sandvika</t>
  </si>
  <si>
    <t>Glösa –  Slåtte</t>
  </si>
  <si>
    <t>Duved – Staakurvan</t>
  </si>
  <si>
    <t>Staakurvan -Tännforsen</t>
  </si>
  <si>
    <t>Leksdal i.l.</t>
  </si>
  <si>
    <t>Nr. 93</t>
  </si>
  <si>
    <t>Knut Gran 480 94 490</t>
  </si>
  <si>
    <t>Per Storholmen 965 00 228</t>
  </si>
  <si>
    <t>Gunnar Rønning Ystad</t>
  </si>
  <si>
    <t>Kathrine Aspås Pedersen</t>
  </si>
  <si>
    <t>Kjell Ove P. Tiller</t>
  </si>
  <si>
    <t>Arne Olav Haugan</t>
  </si>
  <si>
    <t>Sigrid Hallem Solum</t>
  </si>
  <si>
    <t>Yngve Hallem Solum</t>
  </si>
  <si>
    <t>Ole Tuset</t>
  </si>
  <si>
    <t>Vetle Stiklestad</t>
  </si>
  <si>
    <t>Sander Stiklestad</t>
  </si>
  <si>
    <t>Ingunn Vikhamar</t>
  </si>
  <si>
    <t>Sondre Musum</t>
  </si>
  <si>
    <t>Håkon Musum</t>
  </si>
  <si>
    <t>Sindre Stiklestad</t>
  </si>
  <si>
    <t>Ola Martin Aksnes</t>
  </si>
  <si>
    <t>Jonas Hågensen Kokås</t>
  </si>
  <si>
    <t>Kristian Aksnes</t>
  </si>
  <si>
    <t>Lasse Hågensen Kokås</t>
  </si>
  <si>
    <t>August Iversen</t>
  </si>
  <si>
    <t>Viggo Iversen</t>
  </si>
  <si>
    <t>Børge Stiklestad</t>
  </si>
  <si>
    <t>Thomas Aspås Pedersen</t>
  </si>
  <si>
    <t>Trond Stiklestad</t>
  </si>
  <si>
    <t>Hilde Mari Musum</t>
  </si>
  <si>
    <t>Merete Haugen</t>
  </si>
  <si>
    <t>Kristin Aspås Pedersen</t>
  </si>
  <si>
    <t>Hans Kristian Musum</t>
  </si>
  <si>
    <t>Lars Håkon Bjugan</t>
  </si>
  <si>
    <t>Johnny Haugen</t>
  </si>
  <si>
    <t>Håkon Bjugan</t>
  </si>
  <si>
    <t>Johanne Bjugan</t>
  </si>
  <si>
    <t>Møte på Leksdal skole, søndag 26. juni kl.18.00</t>
  </si>
  <si>
    <t>Utdeling av startnr. Info.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</si>
</sst>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0"/>
      <name val="Arial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Times New Roman"/>
      <family val="1"/>
    </font>
    <font>
      <sz val="12"/>
      <color indexed="8"/>
      <name val="Times New Roman"/>
      <family val="1"/>
    </font>
    <font>
      <sz val="11"/>
      <color rgb="FF9C65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7" borderId="0" applyNumberFormat="0" applyBorder="0" applyAlignment="0" applyProtection="0"/>
  </cellStyleXfs>
  <cellXfs count="98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20" fontId="0" fillId="0" borderId="0" xfId="0" applyNumberFormat="1"/>
    <xf numFmtId="164" fontId="2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top" wrapText="1"/>
    </xf>
    <xf numFmtId="0" fontId="5" fillId="0" borderId="0" xfId="0" applyFont="1"/>
    <xf numFmtId="0" fontId="2" fillId="0" borderId="0" xfId="0" applyFont="1" applyFill="1" applyBorder="1" applyAlignment="1">
      <alignment vertical="top" wrapText="1"/>
    </xf>
    <xf numFmtId="47" fontId="4" fillId="0" borderId="0" xfId="0" applyNumberFormat="1" applyFont="1"/>
    <xf numFmtId="0" fontId="6" fillId="0" borderId="3" xfId="0" applyFont="1" applyBorder="1" applyAlignment="1">
      <alignment vertical="top" wrapText="1"/>
    </xf>
    <xf numFmtId="164" fontId="6" fillId="0" borderId="3" xfId="0" applyNumberFormat="1" applyFont="1" applyBorder="1" applyAlignment="1">
      <alignment horizontal="center" vertical="top" wrapText="1"/>
    </xf>
    <xf numFmtId="0" fontId="7" fillId="0" borderId="2" xfId="0" applyFont="1" applyBorder="1"/>
    <xf numFmtId="20" fontId="7" fillId="0" borderId="2" xfId="0" applyNumberFormat="1" applyFont="1" applyBorder="1"/>
    <xf numFmtId="0" fontId="6" fillId="0" borderId="1" xfId="0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/>
    <xf numFmtId="20" fontId="6" fillId="0" borderId="2" xfId="0" applyNumberFormat="1" applyFont="1" applyBorder="1"/>
    <xf numFmtId="0" fontId="7" fillId="2" borderId="2" xfId="0" applyFont="1" applyFill="1" applyBorder="1"/>
    <xf numFmtId="164" fontId="6" fillId="0" borderId="3" xfId="0" applyNumberFormat="1" applyFont="1" applyBorder="1" applyAlignment="1">
      <alignment horizontal="left" vertical="top" wrapText="1"/>
    </xf>
    <xf numFmtId="45" fontId="6" fillId="0" borderId="2" xfId="0" applyNumberFormat="1" applyFont="1" applyBorder="1"/>
    <xf numFmtId="0" fontId="7" fillId="0" borderId="1" xfId="0" applyFont="1" applyBorder="1"/>
    <xf numFmtId="0" fontId="6" fillId="0" borderId="6" xfId="0" applyFont="1" applyBorder="1"/>
    <xf numFmtId="164" fontId="7" fillId="0" borderId="6" xfId="0" applyNumberFormat="1" applyFont="1" applyBorder="1"/>
    <xf numFmtId="0" fontId="7" fillId="0" borderId="6" xfId="0" applyFont="1" applyBorder="1"/>
    <xf numFmtId="0" fontId="7" fillId="2" borderId="1" xfId="0" applyFont="1" applyFill="1" applyBorder="1"/>
    <xf numFmtId="20" fontId="7" fillId="0" borderId="1" xfId="0" applyNumberFormat="1" applyFont="1" applyBorder="1"/>
    <xf numFmtId="164" fontId="6" fillId="0" borderId="7" xfId="0" applyNumberFormat="1" applyFont="1" applyBorder="1" applyAlignment="1">
      <alignment horizontal="center" vertical="top" wrapText="1"/>
    </xf>
    <xf numFmtId="0" fontId="7" fillId="0" borderId="7" xfId="0" applyFont="1" applyBorder="1"/>
    <xf numFmtId="47" fontId="6" fillId="0" borderId="7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top" wrapText="1"/>
    </xf>
    <xf numFmtId="47" fontId="6" fillId="0" borderId="6" xfId="0" applyNumberFormat="1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1" fontId="0" fillId="0" borderId="0" xfId="0" applyNumberFormat="1"/>
    <xf numFmtId="45" fontId="7" fillId="3" borderId="2" xfId="0" applyNumberFormat="1" applyFont="1" applyFill="1" applyBorder="1"/>
    <xf numFmtId="0" fontId="8" fillId="0" borderId="0" xfId="0" applyFont="1"/>
    <xf numFmtId="20" fontId="7" fillId="3" borderId="2" xfId="0" applyNumberFormat="1" applyFont="1" applyFill="1" applyBorder="1"/>
    <xf numFmtId="164" fontId="8" fillId="0" borderId="0" xfId="0" applyNumberFormat="1" applyFont="1"/>
    <xf numFmtId="0" fontId="9" fillId="0" borderId="0" xfId="0" applyFont="1"/>
    <xf numFmtId="0" fontId="8" fillId="0" borderId="2" xfId="0" applyFont="1" applyBorder="1"/>
    <xf numFmtId="20" fontId="8" fillId="0" borderId="2" xfId="0" applyNumberFormat="1" applyFont="1" applyBorder="1"/>
    <xf numFmtId="20" fontId="8" fillId="0" borderId="0" xfId="0" applyNumberFormat="1" applyFont="1"/>
    <xf numFmtId="47" fontId="8" fillId="0" borderId="0" xfId="0" applyNumberFormat="1" applyFont="1"/>
    <xf numFmtId="0" fontId="6" fillId="0" borderId="2" xfId="0" applyFont="1" applyBorder="1" applyAlignment="1">
      <alignment horizontal="right"/>
    </xf>
    <xf numFmtId="0" fontId="6" fillId="4" borderId="8" xfId="0" applyFont="1" applyFill="1" applyBorder="1"/>
    <xf numFmtId="0" fontId="7" fillId="4" borderId="8" xfId="0" applyFont="1" applyFill="1" applyBorder="1"/>
    <xf numFmtId="164" fontId="7" fillId="4" borderId="8" xfId="0" applyNumberFormat="1" applyFont="1" applyFill="1" applyBorder="1"/>
    <xf numFmtId="0" fontId="8" fillId="4" borderId="0" xfId="0" applyFont="1" applyFill="1"/>
    <xf numFmtId="164" fontId="6" fillId="5" borderId="5" xfId="0" applyNumberFormat="1" applyFont="1" applyFill="1" applyBorder="1" applyAlignment="1">
      <alignment horizontal="center" vertical="top" wrapText="1"/>
    </xf>
    <xf numFmtId="21" fontId="6" fillId="0" borderId="2" xfId="0" applyNumberFormat="1" applyFont="1" applyBorder="1"/>
    <xf numFmtId="46" fontId="6" fillId="0" borderId="2" xfId="0" applyNumberFormat="1" applyFont="1" applyBorder="1"/>
    <xf numFmtId="20" fontId="7" fillId="3" borderId="1" xfId="0" applyNumberFormat="1" applyFont="1" applyFill="1" applyBorder="1" applyProtection="1">
      <protection locked="0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164" fontId="2" fillId="0" borderId="3" xfId="0" applyNumberFormat="1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9" fillId="0" borderId="2" xfId="0" applyFont="1" applyBorder="1"/>
    <xf numFmtId="0" fontId="2" fillId="0" borderId="2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164" fontId="11" fillId="0" borderId="3" xfId="0" applyNumberFormat="1" applyFont="1" applyBorder="1" applyAlignment="1">
      <alignment horizontal="center" vertical="top" wrapText="1"/>
    </xf>
    <xf numFmtId="164" fontId="7" fillId="2" borderId="2" xfId="0" applyNumberFormat="1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/>
    </xf>
    <xf numFmtId="3" fontId="7" fillId="2" borderId="2" xfId="0" applyNumberFormat="1" applyFont="1" applyFill="1" applyBorder="1"/>
    <xf numFmtId="3" fontId="7" fillId="2" borderId="2" xfId="0" applyNumberFormat="1" applyFont="1" applyFill="1" applyBorder="1" applyAlignment="1">
      <alignment horizontal="left"/>
    </xf>
    <xf numFmtId="0" fontId="7" fillId="2" borderId="2" xfId="0" applyFont="1" applyFill="1" applyBorder="1" applyAlignment="1">
      <alignment horizontal="right"/>
    </xf>
    <xf numFmtId="0" fontId="6" fillId="2" borderId="2" xfId="0" applyFont="1" applyFill="1" applyBorder="1"/>
    <xf numFmtId="0" fontId="6" fillId="2" borderId="6" xfId="0" applyFont="1" applyFill="1" applyBorder="1"/>
    <xf numFmtId="164" fontId="6" fillId="2" borderId="6" xfId="0" applyNumberFormat="1" applyFont="1" applyFill="1" applyBorder="1"/>
    <xf numFmtId="164" fontId="6" fillId="2" borderId="2" xfId="0" applyNumberFormat="1" applyFont="1" applyFill="1" applyBorder="1"/>
    <xf numFmtId="1" fontId="6" fillId="0" borderId="2" xfId="0" applyNumberFormat="1" applyFont="1" applyBorder="1"/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/>
    <xf numFmtId="0" fontId="6" fillId="0" borderId="0" xfId="0" applyFont="1"/>
    <xf numFmtId="47" fontId="7" fillId="0" borderId="0" xfId="0" applyNumberFormat="1" applyFont="1"/>
    <xf numFmtId="20" fontId="7" fillId="0" borderId="0" xfId="0" applyNumberFormat="1" applyFont="1"/>
    <xf numFmtId="0" fontId="7" fillId="0" borderId="0" xfId="0" applyFont="1"/>
    <xf numFmtId="47" fontId="6" fillId="0" borderId="0" xfId="0" applyNumberFormat="1" applyFont="1"/>
    <xf numFmtId="164" fontId="6" fillId="8" borderId="5" xfId="0" applyNumberFormat="1" applyFont="1" applyFill="1" applyBorder="1" applyAlignment="1">
      <alignment horizontal="center" vertical="top" wrapText="1"/>
    </xf>
    <xf numFmtId="0" fontId="12" fillId="6" borderId="9" xfId="1" applyFill="1" applyBorder="1" applyAlignment="1">
      <alignment horizontal="center" vertical="center" wrapText="1"/>
    </xf>
    <xf numFmtId="0" fontId="12" fillId="6" borderId="10" xfId="1" applyFill="1" applyBorder="1" applyAlignment="1">
      <alignment horizontal="center" vertical="center" wrapText="1"/>
    </xf>
    <xf numFmtId="0" fontId="12" fillId="6" borderId="11" xfId="1" applyFill="1" applyBorder="1" applyAlignment="1">
      <alignment horizontal="center" vertical="center" wrapText="1"/>
    </xf>
    <xf numFmtId="0" fontId="12" fillId="6" borderId="12" xfId="1" applyFill="1" applyBorder="1" applyAlignment="1">
      <alignment horizontal="center" vertical="center" wrapText="1"/>
    </xf>
    <xf numFmtId="0" fontId="12" fillId="6" borderId="0" xfId="1" applyFill="1" applyBorder="1" applyAlignment="1">
      <alignment horizontal="center" vertical="center" wrapText="1"/>
    </xf>
    <xf numFmtId="0" fontId="12" fillId="6" borderId="13" xfId="1" applyFill="1" applyBorder="1" applyAlignment="1">
      <alignment horizontal="center" vertical="center" wrapText="1"/>
    </xf>
    <xf numFmtId="0" fontId="12" fillId="6" borderId="14" xfId="1" applyFill="1" applyBorder="1" applyAlignment="1">
      <alignment horizontal="center" vertical="center" wrapText="1"/>
    </xf>
    <xf numFmtId="0" fontId="12" fillId="6" borderId="15" xfId="1" applyFill="1" applyBorder="1" applyAlignment="1">
      <alignment horizontal="center" vertical="center" wrapText="1"/>
    </xf>
    <xf numFmtId="0" fontId="12" fillId="6" borderId="16" xfId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164" fontId="6" fillId="0" borderId="17" xfId="0" applyNumberFormat="1" applyFont="1" applyBorder="1" applyAlignment="1">
      <alignment horizontal="left" vertical="center" wrapText="1"/>
    </xf>
    <xf numFmtId="164" fontId="6" fillId="0" borderId="18" xfId="0" applyNumberFormat="1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</cellXfs>
  <cellStyles count="2">
    <cellStyle name="Normal" xfId="0" builtinId="0"/>
    <cellStyle name="Nøytral" xfId="1" builtin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0"/>
  <sheetViews>
    <sheetView tabSelected="1" zoomScaleNormal="100" workbookViewId="0">
      <selection activeCell="B66" sqref="B66"/>
    </sheetView>
  </sheetViews>
  <sheetFormatPr baseColWidth="10" defaultColWidth="9.140625" defaultRowHeight="12.75"/>
  <cols>
    <col min="1" max="1" width="10.5703125" style="38" bestFit="1" customWidth="1"/>
    <col min="2" max="2" width="29" style="38" customWidth="1"/>
    <col min="3" max="3" width="10.7109375" style="40" customWidth="1"/>
    <col min="4" max="4" width="27.5703125" style="40" customWidth="1"/>
    <col min="5" max="5" width="0" style="38" hidden="1" customWidth="1"/>
    <col min="6" max="6" width="13.5703125" style="38" customWidth="1"/>
    <col min="7" max="7" width="11.5703125" style="45" customWidth="1"/>
    <col min="8" max="8" width="11.5703125" style="44" customWidth="1"/>
    <col min="9" max="16384" width="9.140625" style="38"/>
  </cols>
  <sheetData>
    <row r="1" spans="1:9" ht="15" customHeight="1">
      <c r="A1" s="18" t="s">
        <v>14</v>
      </c>
      <c r="B1" s="68" t="s">
        <v>86</v>
      </c>
      <c r="C1" s="72">
        <v>2016</v>
      </c>
      <c r="D1" s="71" t="s">
        <v>87</v>
      </c>
      <c r="E1" s="13"/>
      <c r="F1" s="81" t="s">
        <v>30</v>
      </c>
      <c r="G1" s="82"/>
      <c r="H1" s="82"/>
      <c r="I1" s="83"/>
    </row>
    <row r="2" spans="1:9" ht="15.75" thickBot="1">
      <c r="A2" s="24" t="s">
        <v>13</v>
      </c>
      <c r="B2" s="69" t="s">
        <v>88</v>
      </c>
      <c r="C2" s="25"/>
      <c r="D2" s="70" t="s">
        <v>89</v>
      </c>
      <c r="E2" s="26"/>
      <c r="F2" s="84"/>
      <c r="G2" s="85"/>
      <c r="H2" s="85"/>
      <c r="I2" s="86"/>
    </row>
    <row r="3" spans="1:9" s="50" customFormat="1" ht="15.75" thickBot="1">
      <c r="A3" s="47"/>
      <c r="B3" s="48"/>
      <c r="C3" s="49"/>
      <c r="D3" s="49"/>
      <c r="E3" s="48"/>
      <c r="F3" s="87"/>
      <c r="G3" s="88"/>
      <c r="H3" s="88"/>
      <c r="I3" s="89"/>
    </row>
    <row r="4" spans="1:9" ht="30">
      <c r="A4" s="90" t="s">
        <v>8</v>
      </c>
      <c r="B4" s="92" t="s">
        <v>11</v>
      </c>
      <c r="C4" s="29" t="s">
        <v>9</v>
      </c>
      <c r="D4" s="94" t="s">
        <v>0</v>
      </c>
      <c r="E4" s="30"/>
      <c r="F4" s="96" t="s">
        <v>12</v>
      </c>
      <c r="G4" s="31" t="s">
        <v>6</v>
      </c>
      <c r="H4" s="90" t="s">
        <v>3</v>
      </c>
      <c r="I4" s="90"/>
    </row>
    <row r="5" spans="1:9" ht="15.75" thickBot="1">
      <c r="A5" s="91"/>
      <c r="B5" s="93"/>
      <c r="C5" s="32" t="s">
        <v>10</v>
      </c>
      <c r="D5" s="95"/>
      <c r="E5" s="26"/>
      <c r="F5" s="97"/>
      <c r="G5" s="33" t="s">
        <v>7</v>
      </c>
      <c r="H5" s="34" t="s">
        <v>4</v>
      </c>
      <c r="I5" s="35" t="s">
        <v>5</v>
      </c>
    </row>
    <row r="6" spans="1:9" ht="15.75">
      <c r="A6" s="55">
        <v>1</v>
      </c>
      <c r="B6" s="56" t="s">
        <v>32</v>
      </c>
      <c r="C6" s="57">
        <v>4.4000000000000004</v>
      </c>
      <c r="D6" s="27" t="s">
        <v>90</v>
      </c>
      <c r="E6" s="23"/>
      <c r="F6" s="27"/>
      <c r="G6" s="37">
        <v>3.0092592592592601E-3</v>
      </c>
      <c r="H6" s="54">
        <v>0.34375</v>
      </c>
      <c r="I6" s="28">
        <f t="shared" ref="I6:I14" si="0">H6+C6*G6</f>
        <v>0.35699074074074072</v>
      </c>
    </row>
    <row r="7" spans="1:9" ht="15.75">
      <c r="A7" s="73">
        <v>2</v>
      </c>
      <c r="B7" s="74" t="s">
        <v>33</v>
      </c>
      <c r="C7" s="64">
        <v>4.5</v>
      </c>
      <c r="D7" s="27" t="s">
        <v>90</v>
      </c>
      <c r="E7" s="13"/>
      <c r="F7" s="65"/>
      <c r="G7" s="37">
        <v>3.2986111111111098E-3</v>
      </c>
      <c r="H7" s="14">
        <f t="shared" ref="H7:H14" si="1">I6</f>
        <v>0.35699074074074072</v>
      </c>
      <c r="I7" s="28">
        <f t="shared" si="0"/>
        <v>0.37183449074074071</v>
      </c>
    </row>
    <row r="8" spans="1:9" ht="15.75">
      <c r="A8" s="55">
        <v>3</v>
      </c>
      <c r="B8" s="56" t="s">
        <v>34</v>
      </c>
      <c r="C8" s="57">
        <v>7.6</v>
      </c>
      <c r="D8" s="27" t="s">
        <v>91</v>
      </c>
      <c r="E8" s="13"/>
      <c r="F8" s="20"/>
      <c r="G8" s="37">
        <v>3.2407407407407402E-3</v>
      </c>
      <c r="H8" s="14">
        <f t="shared" si="1"/>
        <v>0.37183449074074071</v>
      </c>
      <c r="I8" s="28">
        <f t="shared" si="0"/>
        <v>0.39646412037037032</v>
      </c>
    </row>
    <row r="9" spans="1:9" ht="15.75">
      <c r="A9" s="55">
        <v>4</v>
      </c>
      <c r="B9" s="56" t="s">
        <v>35</v>
      </c>
      <c r="C9" s="57">
        <v>3.5</v>
      </c>
      <c r="D9" s="27"/>
      <c r="E9" s="13"/>
      <c r="F9" s="67"/>
      <c r="G9" s="37">
        <v>3.2986111111111098E-3</v>
      </c>
      <c r="H9" s="14">
        <f t="shared" si="1"/>
        <v>0.39646412037037032</v>
      </c>
      <c r="I9" s="28">
        <f t="shared" si="0"/>
        <v>0.40800925925925918</v>
      </c>
    </row>
    <row r="10" spans="1:9" ht="15.75">
      <c r="A10" s="55">
        <v>5</v>
      </c>
      <c r="B10" s="56" t="s">
        <v>36</v>
      </c>
      <c r="C10" s="57">
        <v>5.4</v>
      </c>
      <c r="D10" s="27" t="s">
        <v>92</v>
      </c>
      <c r="E10" s="13"/>
      <c r="F10" s="20"/>
      <c r="G10" s="37">
        <v>3.1250000000000002E-3</v>
      </c>
      <c r="H10" s="14">
        <f t="shared" si="1"/>
        <v>0.40800925925925918</v>
      </c>
      <c r="I10" s="28">
        <f t="shared" si="0"/>
        <v>0.42488425925925921</v>
      </c>
    </row>
    <row r="11" spans="1:9" ht="15.75">
      <c r="A11" s="55">
        <v>6</v>
      </c>
      <c r="B11" s="56" t="s">
        <v>37</v>
      </c>
      <c r="C11" s="57">
        <v>8.1</v>
      </c>
      <c r="D11" s="27" t="s">
        <v>93</v>
      </c>
      <c r="E11" s="13"/>
      <c r="F11" s="67"/>
      <c r="G11" s="37">
        <v>3.2986111111111098E-3</v>
      </c>
      <c r="H11" s="14">
        <f t="shared" si="1"/>
        <v>0.42488425925925921</v>
      </c>
      <c r="I11" s="28">
        <f t="shared" si="0"/>
        <v>0.45160300925925922</v>
      </c>
    </row>
    <row r="12" spans="1:9" ht="15.75">
      <c r="A12" s="55">
        <v>7</v>
      </c>
      <c r="B12" s="56" t="s">
        <v>38</v>
      </c>
      <c r="C12" s="57">
        <v>7.6</v>
      </c>
      <c r="D12" s="27" t="s">
        <v>94</v>
      </c>
      <c r="E12" s="13"/>
      <c r="F12" s="20"/>
      <c r="G12" s="37">
        <v>3.2407407407407402E-3</v>
      </c>
      <c r="H12" s="14">
        <f t="shared" si="1"/>
        <v>0.45160300925925922</v>
      </c>
      <c r="I12" s="28">
        <f t="shared" si="0"/>
        <v>0.47623263888888884</v>
      </c>
    </row>
    <row r="13" spans="1:9" ht="15.75">
      <c r="A13" s="55">
        <v>8</v>
      </c>
      <c r="B13" s="56" t="s">
        <v>39</v>
      </c>
      <c r="C13" s="57">
        <v>5.9</v>
      </c>
      <c r="D13" s="27" t="s">
        <v>95</v>
      </c>
      <c r="E13" s="13"/>
      <c r="F13" s="20"/>
      <c r="G13" s="37">
        <v>3.2986111111111098E-3</v>
      </c>
      <c r="H13" s="14">
        <f t="shared" si="1"/>
        <v>0.47623263888888884</v>
      </c>
      <c r="I13" s="28">
        <f t="shared" si="0"/>
        <v>0.49569444444444438</v>
      </c>
    </row>
    <row r="14" spans="1:9" ht="15.75">
      <c r="A14" s="55">
        <v>9</v>
      </c>
      <c r="B14" s="56" t="s">
        <v>83</v>
      </c>
      <c r="C14" s="57">
        <v>8.3000000000000007</v>
      </c>
      <c r="D14" s="27" t="s">
        <v>96</v>
      </c>
      <c r="E14" s="13"/>
      <c r="F14" s="20"/>
      <c r="G14" s="37">
        <v>3.0092592592592601E-3</v>
      </c>
      <c r="H14" s="14">
        <f t="shared" si="1"/>
        <v>0.49569444444444438</v>
      </c>
      <c r="I14" s="28">
        <f t="shared" si="0"/>
        <v>0.52067129629629627</v>
      </c>
    </row>
    <row r="15" spans="1:9" ht="15.75">
      <c r="A15" s="55">
        <v>10</v>
      </c>
      <c r="B15" s="56" t="s">
        <v>40</v>
      </c>
      <c r="C15" s="57">
        <v>5.4</v>
      </c>
      <c r="D15" s="27" t="s">
        <v>92</v>
      </c>
      <c r="E15" s="13"/>
      <c r="F15" s="20"/>
      <c r="G15" s="37">
        <v>3.1250000000000002E-3</v>
      </c>
      <c r="H15" s="14">
        <f t="shared" ref="H15:H22" si="2">I14</f>
        <v>0.52067129629629627</v>
      </c>
      <c r="I15" s="28">
        <f t="shared" ref="I15:I22" si="3">H15+C15*G15</f>
        <v>0.53754629629629624</v>
      </c>
    </row>
    <row r="16" spans="1:9" ht="15.75">
      <c r="A16" s="55">
        <v>11</v>
      </c>
      <c r="B16" s="56" t="s">
        <v>41</v>
      </c>
      <c r="C16" s="57">
        <v>4.5999999999999996</v>
      </c>
      <c r="D16" s="27" t="s">
        <v>97</v>
      </c>
      <c r="E16" s="13"/>
      <c r="F16" s="20"/>
      <c r="G16" s="37">
        <v>3.3564814814814798E-3</v>
      </c>
      <c r="H16" s="14">
        <f t="shared" si="2"/>
        <v>0.53754629629629624</v>
      </c>
      <c r="I16" s="28">
        <f t="shared" si="3"/>
        <v>0.55298611111111107</v>
      </c>
    </row>
    <row r="17" spans="1:9" ht="15.75">
      <c r="A17" s="55">
        <v>12</v>
      </c>
      <c r="B17" s="56" t="s">
        <v>42</v>
      </c>
      <c r="C17" s="57">
        <v>5.7</v>
      </c>
      <c r="D17" s="27" t="s">
        <v>97</v>
      </c>
      <c r="E17" s="13"/>
      <c r="F17" s="20"/>
      <c r="G17" s="37">
        <v>3.2407407407407402E-3</v>
      </c>
      <c r="H17" s="14">
        <f t="shared" si="2"/>
        <v>0.55298611111111107</v>
      </c>
      <c r="I17" s="28">
        <f t="shared" si="3"/>
        <v>0.57145833333333329</v>
      </c>
    </row>
    <row r="18" spans="1:9" ht="15.75">
      <c r="A18" s="55">
        <v>13</v>
      </c>
      <c r="B18" s="56" t="s">
        <v>43</v>
      </c>
      <c r="C18" s="57">
        <v>11.6</v>
      </c>
      <c r="D18" s="27" t="s">
        <v>98</v>
      </c>
      <c r="E18" s="13"/>
      <c r="F18" s="20"/>
      <c r="G18" s="37">
        <v>3.0092592592592601E-3</v>
      </c>
      <c r="H18" s="14">
        <f t="shared" si="2"/>
        <v>0.57145833333333329</v>
      </c>
      <c r="I18" s="28">
        <f t="shared" si="3"/>
        <v>0.60636574074074068</v>
      </c>
    </row>
    <row r="19" spans="1:9" ht="15.75">
      <c r="A19" s="55">
        <v>14</v>
      </c>
      <c r="B19" s="56" t="s">
        <v>44</v>
      </c>
      <c r="C19" s="57">
        <v>6.2</v>
      </c>
      <c r="D19" s="27" t="s">
        <v>99</v>
      </c>
      <c r="E19" s="13"/>
      <c r="F19" s="20"/>
      <c r="G19" s="37">
        <v>3.4722222222222199E-3</v>
      </c>
      <c r="H19" s="14">
        <f t="shared" si="2"/>
        <v>0.60636574074074068</v>
      </c>
      <c r="I19" s="28">
        <f t="shared" si="3"/>
        <v>0.62789351851851849</v>
      </c>
    </row>
    <row r="20" spans="1:9" ht="15.75">
      <c r="A20" s="55">
        <v>15</v>
      </c>
      <c r="B20" s="56" t="s">
        <v>45</v>
      </c>
      <c r="C20" s="57">
        <v>6.7</v>
      </c>
      <c r="D20" s="27" t="s">
        <v>100</v>
      </c>
      <c r="E20" s="13"/>
      <c r="F20" s="20"/>
      <c r="G20" s="37">
        <v>3.0092592592592601E-3</v>
      </c>
      <c r="H20" s="14">
        <f t="shared" si="2"/>
        <v>0.62789351851851849</v>
      </c>
      <c r="I20" s="28">
        <f t="shared" si="3"/>
        <v>0.6480555555555555</v>
      </c>
    </row>
    <row r="21" spans="1:9" ht="15.75">
      <c r="A21" s="55">
        <v>16</v>
      </c>
      <c r="B21" s="56" t="s">
        <v>46</v>
      </c>
      <c r="C21" s="57">
        <v>7.6</v>
      </c>
      <c r="D21" s="27" t="s">
        <v>101</v>
      </c>
      <c r="E21" s="13"/>
      <c r="F21" s="20"/>
      <c r="G21" s="37">
        <v>3.1250000000000002E-3</v>
      </c>
      <c r="H21" s="14">
        <f t="shared" si="2"/>
        <v>0.6480555555555555</v>
      </c>
      <c r="I21" s="28">
        <f t="shared" si="3"/>
        <v>0.67180555555555554</v>
      </c>
    </row>
    <row r="22" spans="1:9" ht="15.75">
      <c r="A22" s="55">
        <v>17</v>
      </c>
      <c r="B22" s="56" t="s">
        <v>47</v>
      </c>
      <c r="C22" s="57">
        <v>7.6</v>
      </c>
      <c r="D22" s="27" t="s">
        <v>102</v>
      </c>
      <c r="E22" s="13"/>
      <c r="F22" s="20"/>
      <c r="G22" s="37">
        <v>2.8935185185185201E-3</v>
      </c>
      <c r="H22" s="14">
        <f t="shared" si="2"/>
        <v>0.67180555555555554</v>
      </c>
      <c r="I22" s="28">
        <f t="shared" si="3"/>
        <v>0.69379629629629624</v>
      </c>
    </row>
    <row r="23" spans="1:9" s="41" customFormat="1" ht="15">
      <c r="A23" s="15" t="s">
        <v>1</v>
      </c>
      <c r="B23" s="11" t="s">
        <v>75</v>
      </c>
      <c r="C23" s="16">
        <f>SUM(C6:C22)</f>
        <v>110.69999999999999</v>
      </c>
      <c r="D23" s="17"/>
      <c r="E23" s="18">
        <f>IF(D23&gt;0,C23,0)</f>
        <v>0</v>
      </c>
      <c r="F23" s="46" t="s">
        <v>27</v>
      </c>
      <c r="G23" s="22">
        <f>(I22-H6)/C23</f>
        <v>3.1621164977081867E-3</v>
      </c>
      <c r="I23" s="19">
        <f>I22</f>
        <v>0.69379629629629624</v>
      </c>
    </row>
    <row r="24" spans="1:9" s="41" customFormat="1" ht="15.75">
      <c r="A24" s="4"/>
      <c r="B24" s="5"/>
      <c r="C24" s="6"/>
      <c r="D24" s="3"/>
      <c r="E24" s="42">
        <f>IF(D24&gt;0,C24,0)</f>
        <v>0</v>
      </c>
      <c r="F24" s="46" t="s">
        <v>26</v>
      </c>
      <c r="G24" s="52">
        <f>SUMPRODUCT(G6:G22,C6:C22)</f>
        <v>0.35004629629629624</v>
      </c>
      <c r="H24" s="43"/>
    </row>
    <row r="25" spans="1:9" ht="15.75">
      <c r="A25" s="55">
        <v>18</v>
      </c>
      <c r="B25" s="56" t="s">
        <v>80</v>
      </c>
      <c r="C25" s="57">
        <v>3.8</v>
      </c>
      <c r="D25" s="27" t="s">
        <v>103</v>
      </c>
      <c r="E25" s="13"/>
      <c r="F25" s="20"/>
      <c r="G25" s="37">
        <v>3.0092592592592601E-3</v>
      </c>
      <c r="H25" s="39">
        <v>0.42708333333333331</v>
      </c>
      <c r="I25" s="14">
        <f t="shared" ref="I25:I34" si="4">H25+C25*G25</f>
        <v>0.43851851851851853</v>
      </c>
    </row>
    <row r="26" spans="1:9" ht="15.75">
      <c r="A26" s="55">
        <f>A25+1</f>
        <v>19</v>
      </c>
      <c r="B26" s="56" t="s">
        <v>81</v>
      </c>
      <c r="C26" s="57">
        <v>3.7</v>
      </c>
      <c r="D26" s="27" t="s">
        <v>103</v>
      </c>
      <c r="E26" s="13"/>
      <c r="F26" s="20"/>
      <c r="G26" s="37">
        <v>3.0092592592592601E-3</v>
      </c>
      <c r="H26" s="14">
        <f>I25</f>
        <v>0.43851851851851853</v>
      </c>
      <c r="I26" s="14">
        <f>H26+C26*G26</f>
        <v>0.44965277777777779</v>
      </c>
    </row>
    <row r="27" spans="1:9" ht="15.75">
      <c r="A27" s="55">
        <f t="shared" ref="A27:A34" si="5">A26+1</f>
        <v>20</v>
      </c>
      <c r="B27" s="56" t="s">
        <v>84</v>
      </c>
      <c r="C27" s="57">
        <v>8.1</v>
      </c>
      <c r="D27" s="63" t="s">
        <v>104</v>
      </c>
      <c r="E27" s="13"/>
      <c r="F27" s="20"/>
      <c r="G27" s="37">
        <v>3.0092592592592601E-3</v>
      </c>
      <c r="H27" s="14">
        <f>I26</f>
        <v>0.44965277777777779</v>
      </c>
      <c r="I27" s="14">
        <f>H27+C27*G27</f>
        <v>0.47402777777777777</v>
      </c>
    </row>
    <row r="28" spans="1:9" ht="15.75">
      <c r="A28" s="55">
        <f t="shared" si="5"/>
        <v>21</v>
      </c>
      <c r="B28" s="56" t="s">
        <v>85</v>
      </c>
      <c r="C28" s="57">
        <v>4.2</v>
      </c>
      <c r="D28" s="63" t="s">
        <v>105</v>
      </c>
      <c r="E28" s="13"/>
      <c r="F28" s="20"/>
      <c r="G28" s="37">
        <v>3.4722222222222199E-3</v>
      </c>
      <c r="H28" s="14">
        <f t="shared" ref="H28:H34" si="6">I27</f>
        <v>0.47402777777777777</v>
      </c>
      <c r="I28" s="14">
        <f t="shared" si="4"/>
        <v>0.48861111111111111</v>
      </c>
    </row>
    <row r="29" spans="1:9" ht="15.75">
      <c r="A29" s="55">
        <f t="shared" si="5"/>
        <v>22</v>
      </c>
      <c r="B29" s="58" t="s">
        <v>48</v>
      </c>
      <c r="C29" s="57">
        <v>6.9</v>
      </c>
      <c r="D29" s="63" t="s">
        <v>101</v>
      </c>
      <c r="E29" s="13"/>
      <c r="F29" s="20"/>
      <c r="G29" s="37">
        <v>3.1250000000000002E-3</v>
      </c>
      <c r="H29" s="14">
        <f t="shared" si="6"/>
        <v>0.48861111111111111</v>
      </c>
      <c r="I29" s="14">
        <f t="shared" si="4"/>
        <v>0.51017361111111115</v>
      </c>
    </row>
    <row r="30" spans="1:9" ht="15.75">
      <c r="A30" s="55">
        <f t="shared" si="5"/>
        <v>23</v>
      </c>
      <c r="B30" s="58" t="s">
        <v>49</v>
      </c>
      <c r="C30" s="57">
        <v>7.9</v>
      </c>
      <c r="D30" s="63" t="s">
        <v>106</v>
      </c>
      <c r="E30" s="13"/>
      <c r="F30" s="20"/>
      <c r="G30" s="37">
        <v>3.1250000000000002E-3</v>
      </c>
      <c r="H30" s="14">
        <f t="shared" si="6"/>
        <v>0.51017361111111115</v>
      </c>
      <c r="I30" s="14">
        <f t="shared" si="4"/>
        <v>0.53486111111111112</v>
      </c>
    </row>
    <row r="31" spans="1:9" ht="15.75">
      <c r="A31" s="55">
        <f t="shared" si="5"/>
        <v>24</v>
      </c>
      <c r="B31" s="56" t="s">
        <v>50</v>
      </c>
      <c r="C31" s="57">
        <v>3.9</v>
      </c>
      <c r="D31" s="63" t="s">
        <v>100</v>
      </c>
      <c r="E31" s="13"/>
      <c r="F31" s="20"/>
      <c r="G31" s="37">
        <v>3.0092592592592601E-3</v>
      </c>
      <c r="H31" s="14">
        <f t="shared" si="6"/>
        <v>0.53486111111111112</v>
      </c>
      <c r="I31" s="14">
        <f t="shared" si="4"/>
        <v>0.54659722222222218</v>
      </c>
    </row>
    <row r="32" spans="1:9" ht="15.75">
      <c r="A32" s="55">
        <f t="shared" si="5"/>
        <v>25</v>
      </c>
      <c r="B32" s="56" t="s">
        <v>51</v>
      </c>
      <c r="C32" s="57">
        <v>7.4</v>
      </c>
      <c r="D32" s="63" t="s">
        <v>100</v>
      </c>
      <c r="E32" s="13"/>
      <c r="F32" s="20"/>
      <c r="G32" s="37">
        <f>G31</f>
        <v>3.0092592592592601E-3</v>
      </c>
      <c r="H32" s="14">
        <f t="shared" si="6"/>
        <v>0.54659722222222218</v>
      </c>
      <c r="I32" s="14">
        <f t="shared" si="4"/>
        <v>0.5688657407407407</v>
      </c>
    </row>
    <row r="33" spans="1:9" ht="15.75">
      <c r="A33" s="55">
        <f t="shared" si="5"/>
        <v>26</v>
      </c>
      <c r="B33" s="56" t="s">
        <v>52</v>
      </c>
      <c r="C33" s="57">
        <v>4.9000000000000004</v>
      </c>
      <c r="D33" s="63"/>
      <c r="E33" s="13"/>
      <c r="F33" s="20"/>
      <c r="G33" s="37">
        <v>3.4722222222222199E-3</v>
      </c>
      <c r="H33" s="14">
        <f t="shared" si="6"/>
        <v>0.5688657407407407</v>
      </c>
      <c r="I33" s="14">
        <f t="shared" si="4"/>
        <v>0.58587962962962958</v>
      </c>
    </row>
    <row r="34" spans="1:9" ht="15.75">
      <c r="A34" s="55">
        <f t="shared" si="5"/>
        <v>27</v>
      </c>
      <c r="B34" s="56" t="s">
        <v>82</v>
      </c>
      <c r="C34" s="57">
        <v>10.8</v>
      </c>
      <c r="D34" s="27" t="s">
        <v>92</v>
      </c>
      <c r="E34" s="13"/>
      <c r="F34" s="20"/>
      <c r="G34" s="37">
        <v>3.2986111111111098E-3</v>
      </c>
      <c r="H34" s="14">
        <f t="shared" si="6"/>
        <v>0.58587962962962958</v>
      </c>
      <c r="I34" s="14">
        <f t="shared" si="4"/>
        <v>0.6215046296296296</v>
      </c>
    </row>
    <row r="35" spans="1:9" s="41" customFormat="1" ht="15.75">
      <c r="A35" s="1" t="s">
        <v>1</v>
      </c>
      <c r="B35" s="5" t="s">
        <v>53</v>
      </c>
      <c r="C35" s="7">
        <f>SUM(C25:C34)</f>
        <v>61.599999999999994</v>
      </c>
      <c r="D35" s="17"/>
      <c r="E35" s="18">
        <f>IF(D35&gt;0,C35,0)</f>
        <v>0</v>
      </c>
      <c r="F35" s="46" t="s">
        <v>25</v>
      </c>
      <c r="G35" s="22">
        <f>(I34-H25)/C35</f>
        <v>3.1561898749398751E-3</v>
      </c>
      <c r="I35" s="19">
        <f>I34</f>
        <v>0.6215046296296296</v>
      </c>
    </row>
    <row r="36" spans="1:9" s="41" customFormat="1" ht="15.75">
      <c r="A36" s="1"/>
      <c r="B36" s="5"/>
      <c r="C36" s="7"/>
      <c r="D36" s="3"/>
      <c r="E36" s="42">
        <f>IF(D36&gt;0,C36,0)</f>
        <v>0</v>
      </c>
      <c r="F36" s="46" t="s">
        <v>24</v>
      </c>
      <c r="G36" s="52">
        <f>SUMPRODUCT(G25:G34,C25:C34)</f>
        <v>0.19442129629629629</v>
      </c>
      <c r="H36" s="43"/>
    </row>
    <row r="37" spans="1:9" ht="15.75">
      <c r="A37" s="55">
        <f>A34+1</f>
        <v>28</v>
      </c>
      <c r="B37" s="56" t="s">
        <v>54</v>
      </c>
      <c r="C37" s="57">
        <v>5.4</v>
      </c>
      <c r="D37" s="63" t="s">
        <v>107</v>
      </c>
      <c r="E37" s="13"/>
      <c r="F37" s="20"/>
      <c r="G37" s="37">
        <v>3.3564814814814798E-3</v>
      </c>
      <c r="H37" s="39">
        <v>0.42708333333333331</v>
      </c>
      <c r="I37" s="14">
        <f t="shared" ref="I37:I46" si="7">H37+C37*G37</f>
        <v>0.44520833333333332</v>
      </c>
    </row>
    <row r="38" spans="1:9" ht="15.75">
      <c r="A38" s="55">
        <f t="shared" ref="A38:A46" si="8">A37+1</f>
        <v>29</v>
      </c>
      <c r="B38" s="56" t="s">
        <v>55</v>
      </c>
      <c r="C38" s="57">
        <v>9</v>
      </c>
      <c r="D38" s="63" t="s">
        <v>108</v>
      </c>
      <c r="E38" s="13"/>
      <c r="F38" s="20"/>
      <c r="G38" s="37">
        <v>3.2407407407407402E-3</v>
      </c>
      <c r="H38" s="14">
        <f>I37</f>
        <v>0.44520833333333332</v>
      </c>
      <c r="I38" s="14">
        <f t="shared" si="7"/>
        <v>0.47437499999999999</v>
      </c>
    </row>
    <row r="39" spans="1:9" ht="15.75">
      <c r="A39" s="55">
        <f t="shared" si="8"/>
        <v>30</v>
      </c>
      <c r="B39" s="56" t="s">
        <v>56</v>
      </c>
      <c r="C39" s="57">
        <v>8.8000000000000007</v>
      </c>
      <c r="D39" s="63" t="s">
        <v>98</v>
      </c>
      <c r="E39" s="13"/>
      <c r="F39" s="20"/>
      <c r="G39" s="37">
        <v>2.7777777777777779E-3</v>
      </c>
      <c r="H39" s="14">
        <f t="shared" ref="H39:H46" si="9">I38</f>
        <v>0.47437499999999999</v>
      </c>
      <c r="I39" s="14">
        <f t="shared" si="7"/>
        <v>0.49881944444444443</v>
      </c>
    </row>
    <row r="40" spans="1:9" ht="15.75">
      <c r="A40" s="55">
        <f t="shared" si="8"/>
        <v>31</v>
      </c>
      <c r="B40" s="56" t="s">
        <v>57</v>
      </c>
      <c r="C40" s="57">
        <v>7.3</v>
      </c>
      <c r="D40" s="63" t="s">
        <v>109</v>
      </c>
      <c r="E40" s="13"/>
      <c r="F40" s="20"/>
      <c r="G40" s="37">
        <v>3.1250000000000002E-3</v>
      </c>
      <c r="H40" s="14">
        <f t="shared" si="9"/>
        <v>0.49881944444444443</v>
      </c>
      <c r="I40" s="14">
        <f t="shared" si="7"/>
        <v>0.52163194444444438</v>
      </c>
    </row>
    <row r="41" spans="1:9" ht="15.75">
      <c r="A41" s="55">
        <f t="shared" si="8"/>
        <v>32</v>
      </c>
      <c r="B41" s="56" t="s">
        <v>58</v>
      </c>
      <c r="C41" s="57">
        <v>4</v>
      </c>
      <c r="D41" s="63" t="s">
        <v>110</v>
      </c>
      <c r="E41" s="13"/>
      <c r="F41" s="20"/>
      <c r="G41" s="37">
        <v>3.4722222222222199E-3</v>
      </c>
      <c r="H41" s="14">
        <f t="shared" si="9"/>
        <v>0.52163194444444438</v>
      </c>
      <c r="I41" s="14">
        <f t="shared" si="7"/>
        <v>0.53552083333333322</v>
      </c>
    </row>
    <row r="42" spans="1:9" ht="15.75">
      <c r="A42" s="55">
        <f t="shared" si="8"/>
        <v>33</v>
      </c>
      <c r="B42" s="56" t="s">
        <v>79</v>
      </c>
      <c r="C42" s="57">
        <v>6.1</v>
      </c>
      <c r="D42" s="63" t="s">
        <v>102</v>
      </c>
      <c r="E42" s="13"/>
      <c r="F42" s="20"/>
      <c r="G42" s="37">
        <v>2.9513888888888901E-3</v>
      </c>
      <c r="H42" s="14">
        <f t="shared" si="9"/>
        <v>0.53552083333333322</v>
      </c>
      <c r="I42" s="14">
        <f t="shared" si="7"/>
        <v>0.55352430555555543</v>
      </c>
    </row>
    <row r="43" spans="1:9" ht="15.75">
      <c r="A43" s="55">
        <f t="shared" si="8"/>
        <v>34</v>
      </c>
      <c r="B43" s="56" t="s">
        <v>76</v>
      </c>
      <c r="C43" s="57">
        <v>6</v>
      </c>
      <c r="D43" s="63" t="s">
        <v>111</v>
      </c>
      <c r="E43" s="13"/>
      <c r="F43" s="20"/>
      <c r="G43" s="37">
        <v>3.1250000000000002E-3</v>
      </c>
      <c r="H43" s="14">
        <f t="shared" si="9"/>
        <v>0.55352430555555543</v>
      </c>
      <c r="I43" s="14">
        <f t="shared" si="7"/>
        <v>0.57227430555555547</v>
      </c>
    </row>
    <row r="44" spans="1:9" ht="15.75">
      <c r="A44" s="55">
        <f t="shared" si="8"/>
        <v>35</v>
      </c>
      <c r="B44" s="56" t="s">
        <v>59</v>
      </c>
      <c r="C44" s="57">
        <v>5.0999999999999996</v>
      </c>
      <c r="D44" s="63" t="s">
        <v>112</v>
      </c>
      <c r="E44" s="13"/>
      <c r="F44" s="20"/>
      <c r="G44" s="37">
        <v>3.6458333333333299E-3</v>
      </c>
      <c r="H44" s="14">
        <f t="shared" si="9"/>
        <v>0.57227430555555547</v>
      </c>
      <c r="I44" s="14">
        <f t="shared" si="7"/>
        <v>0.59086805555555544</v>
      </c>
    </row>
    <row r="45" spans="1:9" ht="15.75">
      <c r="A45" s="55">
        <f t="shared" si="8"/>
        <v>36</v>
      </c>
      <c r="B45" s="56" t="s">
        <v>60</v>
      </c>
      <c r="C45" s="57">
        <v>6.7</v>
      </c>
      <c r="D45" s="63" t="s">
        <v>113</v>
      </c>
      <c r="E45" s="13"/>
      <c r="F45" s="20"/>
      <c r="G45" s="37">
        <v>3.1250000000000002E-3</v>
      </c>
      <c r="H45" s="14">
        <f t="shared" si="9"/>
        <v>0.59086805555555544</v>
      </c>
      <c r="I45" s="14">
        <f t="shared" si="7"/>
        <v>0.61180555555555549</v>
      </c>
    </row>
    <row r="46" spans="1:9" ht="15.75">
      <c r="A46" s="55">
        <f t="shared" si="8"/>
        <v>37</v>
      </c>
      <c r="B46" s="56" t="s">
        <v>61</v>
      </c>
      <c r="C46" s="57">
        <v>5</v>
      </c>
      <c r="D46" s="63" t="s">
        <v>114</v>
      </c>
      <c r="E46" s="13"/>
      <c r="F46" s="20"/>
      <c r="G46" s="37">
        <v>3.3564814814814798E-3</v>
      </c>
      <c r="H46" s="14">
        <f t="shared" si="9"/>
        <v>0.61180555555555549</v>
      </c>
      <c r="I46" s="14">
        <f t="shared" si="7"/>
        <v>0.62858796296296293</v>
      </c>
    </row>
    <row r="47" spans="1:9" ht="15">
      <c r="A47" s="15" t="s">
        <v>1</v>
      </c>
      <c r="B47" s="11" t="s">
        <v>31</v>
      </c>
      <c r="C47" s="12">
        <f>SUM(C37:C46)</f>
        <v>63.400000000000006</v>
      </c>
      <c r="D47" s="17"/>
      <c r="E47" s="18">
        <f>IF(D48&gt;0,C47,0)</f>
        <v>0</v>
      </c>
      <c r="F47" s="46" t="s">
        <v>22</v>
      </c>
      <c r="G47" s="22">
        <f>(I47-H37)/C47</f>
        <v>3.1783064610351672E-3</v>
      </c>
      <c r="I47" s="19">
        <f>I46</f>
        <v>0.62858796296296293</v>
      </c>
    </row>
    <row r="48" spans="1:9" s="41" customFormat="1" ht="15.75">
      <c r="A48" s="59"/>
      <c r="B48" s="59"/>
      <c r="C48" s="59"/>
      <c r="D48" s="3"/>
      <c r="E48" s="42"/>
      <c r="F48" s="46" t="s">
        <v>23</v>
      </c>
      <c r="G48" s="52">
        <f>SUMPRODUCT(G37:G46,C37:C46)</f>
        <v>0.20150462962962962</v>
      </c>
      <c r="H48" s="43"/>
    </row>
    <row r="49" spans="1:9" ht="15.75">
      <c r="A49" s="55">
        <f>A46+1</f>
        <v>38</v>
      </c>
      <c r="B49" s="56" t="s">
        <v>62</v>
      </c>
      <c r="C49" s="57">
        <v>7.5</v>
      </c>
      <c r="D49" s="63" t="s">
        <v>92</v>
      </c>
      <c r="E49" s="13"/>
      <c r="F49" s="20"/>
      <c r="G49" s="37">
        <v>3.2986111111111098E-3</v>
      </c>
      <c r="H49" s="39">
        <v>0.34375</v>
      </c>
      <c r="I49" s="14">
        <f t="shared" ref="I49:I62" si="10">H49+C49*G49</f>
        <v>0.36848958333333331</v>
      </c>
    </row>
    <row r="50" spans="1:9" ht="15.75">
      <c r="A50" s="55">
        <f t="shared" ref="A50:A62" si="11">A49+1</f>
        <v>39</v>
      </c>
      <c r="B50" s="56" t="s">
        <v>63</v>
      </c>
      <c r="C50" s="57">
        <v>6.5</v>
      </c>
      <c r="D50" s="63" t="s">
        <v>93</v>
      </c>
      <c r="E50" s="13"/>
      <c r="F50" s="20"/>
      <c r="G50" s="37">
        <v>3.1250000000000002E-3</v>
      </c>
      <c r="H50" s="14">
        <f>I49</f>
        <v>0.36848958333333331</v>
      </c>
      <c r="I50" s="14">
        <f t="shared" si="10"/>
        <v>0.38880208333333333</v>
      </c>
    </row>
    <row r="51" spans="1:9" ht="15.75">
      <c r="A51" s="55">
        <f t="shared" si="11"/>
        <v>40</v>
      </c>
      <c r="B51" s="56" t="s">
        <v>64</v>
      </c>
      <c r="C51" s="57">
        <v>8.1</v>
      </c>
      <c r="D51" s="63" t="s">
        <v>94</v>
      </c>
      <c r="E51" s="13"/>
      <c r="F51" s="20"/>
      <c r="G51" s="37">
        <v>3.1250000000000002E-3</v>
      </c>
      <c r="H51" s="14">
        <f t="shared" ref="H51:H61" si="12">I50</f>
        <v>0.38880208333333333</v>
      </c>
      <c r="I51" s="14">
        <f t="shared" si="10"/>
        <v>0.41411458333333334</v>
      </c>
    </row>
    <row r="52" spans="1:9" ht="15.75">
      <c r="A52" s="55">
        <f t="shared" si="11"/>
        <v>41</v>
      </c>
      <c r="B52" s="60" t="s">
        <v>65</v>
      </c>
      <c r="C52" s="64">
        <v>4</v>
      </c>
      <c r="D52" s="63" t="s">
        <v>115</v>
      </c>
      <c r="E52" s="13"/>
      <c r="F52" s="20"/>
      <c r="G52" s="37">
        <v>3.4722222222222199E-3</v>
      </c>
      <c r="H52" s="14">
        <f t="shared" si="12"/>
        <v>0.41411458333333334</v>
      </c>
      <c r="I52" s="14">
        <f t="shared" si="10"/>
        <v>0.42800347222222224</v>
      </c>
    </row>
    <row r="53" spans="1:9" ht="15.75">
      <c r="A53" s="55">
        <f t="shared" si="11"/>
        <v>42</v>
      </c>
      <c r="B53" s="60" t="s">
        <v>66</v>
      </c>
      <c r="C53" s="64">
        <v>7.8</v>
      </c>
      <c r="D53" s="63" t="s">
        <v>90</v>
      </c>
      <c r="E53" s="13"/>
      <c r="F53" s="20"/>
      <c r="G53" s="37">
        <v>3.2407407407407402E-3</v>
      </c>
      <c r="H53" s="14">
        <f t="shared" si="12"/>
        <v>0.42800347222222224</v>
      </c>
      <c r="I53" s="14">
        <f t="shared" si="10"/>
        <v>0.45328125000000002</v>
      </c>
    </row>
    <row r="54" spans="1:9" ht="15.75">
      <c r="A54" s="55">
        <f t="shared" si="11"/>
        <v>43</v>
      </c>
      <c r="B54" s="61" t="s">
        <v>77</v>
      </c>
      <c r="C54" s="3">
        <v>8.1</v>
      </c>
      <c r="D54" s="63" t="s">
        <v>96</v>
      </c>
      <c r="E54" s="13"/>
      <c r="F54" s="20"/>
      <c r="G54" s="37">
        <v>2.9513888888888901E-3</v>
      </c>
      <c r="H54" s="14">
        <f t="shared" si="12"/>
        <v>0.45328125000000002</v>
      </c>
      <c r="I54" s="14">
        <f t="shared" si="10"/>
        <v>0.47718750000000004</v>
      </c>
    </row>
    <row r="55" spans="1:9" ht="15.75">
      <c r="A55" s="55">
        <f t="shared" si="11"/>
        <v>44</v>
      </c>
      <c r="B55" s="56" t="s">
        <v>78</v>
      </c>
      <c r="C55" s="57">
        <v>7</v>
      </c>
      <c r="D55" s="27" t="s">
        <v>104</v>
      </c>
      <c r="E55" s="13"/>
      <c r="F55" s="20"/>
      <c r="G55" s="37">
        <v>3.0092592592592601E-3</v>
      </c>
      <c r="H55" s="14">
        <f t="shared" si="12"/>
        <v>0.47718750000000004</v>
      </c>
      <c r="I55" s="14">
        <f t="shared" si="10"/>
        <v>0.49825231481481486</v>
      </c>
    </row>
    <row r="56" spans="1:9" ht="15.75">
      <c r="A56" s="55">
        <f t="shared" si="11"/>
        <v>45</v>
      </c>
      <c r="B56" s="56" t="s">
        <v>67</v>
      </c>
      <c r="C56" s="57">
        <v>8.9</v>
      </c>
      <c r="D56" s="63" t="s">
        <v>106</v>
      </c>
      <c r="E56" s="13"/>
      <c r="F56" s="66"/>
      <c r="G56" s="37">
        <v>2.9513888888888901E-3</v>
      </c>
      <c r="H56" s="14">
        <f t="shared" si="12"/>
        <v>0.49825231481481486</v>
      </c>
      <c r="I56" s="14">
        <f t="shared" si="10"/>
        <v>0.52451967592592597</v>
      </c>
    </row>
    <row r="57" spans="1:9" ht="15.75">
      <c r="A57" s="55">
        <f t="shared" si="11"/>
        <v>46</v>
      </c>
      <c r="B57" s="56" t="s">
        <v>68</v>
      </c>
      <c r="C57" s="62">
        <v>6.6</v>
      </c>
      <c r="D57" s="63" t="s">
        <v>116</v>
      </c>
      <c r="E57" s="13"/>
      <c r="F57" s="66"/>
      <c r="G57" s="37">
        <v>3.0092592592592601E-3</v>
      </c>
      <c r="H57" s="14">
        <f t="shared" si="12"/>
        <v>0.52451967592592597</v>
      </c>
      <c r="I57" s="14">
        <f t="shared" si="10"/>
        <v>0.54438078703703707</v>
      </c>
    </row>
    <row r="58" spans="1:9" ht="15.75">
      <c r="A58" s="55">
        <f t="shared" si="11"/>
        <v>47</v>
      </c>
      <c r="B58" s="56" t="s">
        <v>69</v>
      </c>
      <c r="C58" s="57">
        <v>8</v>
      </c>
      <c r="D58" s="63" t="s">
        <v>103</v>
      </c>
      <c r="E58" s="13"/>
      <c r="F58" s="66"/>
      <c r="G58" s="37">
        <v>2.8935185185185201E-3</v>
      </c>
      <c r="H58" s="14">
        <f t="shared" si="12"/>
        <v>0.54438078703703707</v>
      </c>
      <c r="I58" s="14">
        <f t="shared" si="10"/>
        <v>0.56752893518518521</v>
      </c>
    </row>
    <row r="59" spans="1:9" ht="15.75">
      <c r="A59" s="55">
        <f t="shared" si="11"/>
        <v>48</v>
      </c>
      <c r="B59" s="56" t="s">
        <v>70</v>
      </c>
      <c r="C59" s="57">
        <v>10.7</v>
      </c>
      <c r="D59" s="63" t="s">
        <v>117</v>
      </c>
      <c r="E59" s="13"/>
      <c r="F59" s="20"/>
      <c r="G59" s="37">
        <v>3.2407407407407402E-3</v>
      </c>
      <c r="H59" s="14">
        <f t="shared" si="12"/>
        <v>0.56752893518518521</v>
      </c>
      <c r="I59" s="14">
        <f t="shared" si="10"/>
        <v>0.60220486111111116</v>
      </c>
    </row>
    <row r="60" spans="1:9" ht="15.75">
      <c r="A60" s="55">
        <f t="shared" si="11"/>
        <v>49</v>
      </c>
      <c r="B60" s="56" t="s">
        <v>71</v>
      </c>
      <c r="C60" s="57">
        <v>7.3</v>
      </c>
      <c r="D60" s="63" t="s">
        <v>113</v>
      </c>
      <c r="E60" s="13"/>
      <c r="F60" s="20"/>
      <c r="G60" s="37">
        <v>3.1250000000000002E-3</v>
      </c>
      <c r="H60" s="14">
        <f t="shared" si="12"/>
        <v>0.60220486111111116</v>
      </c>
      <c r="I60" s="14">
        <f t="shared" si="10"/>
        <v>0.62501736111111117</v>
      </c>
    </row>
    <row r="61" spans="1:9" ht="15.75">
      <c r="A61" s="55">
        <f t="shared" si="11"/>
        <v>50</v>
      </c>
      <c r="B61" s="56" t="s">
        <v>72</v>
      </c>
      <c r="C61" s="57">
        <v>5.8</v>
      </c>
      <c r="D61" s="27" t="s">
        <v>118</v>
      </c>
      <c r="E61" s="13"/>
      <c r="F61" s="20"/>
      <c r="G61" s="37">
        <v>3.2986111111111098E-3</v>
      </c>
      <c r="H61" s="14">
        <f t="shared" si="12"/>
        <v>0.62501736111111117</v>
      </c>
      <c r="I61" s="14">
        <f t="shared" si="10"/>
        <v>0.64414930555555561</v>
      </c>
    </row>
    <row r="62" spans="1:9" ht="15.75">
      <c r="A62" s="55">
        <f t="shared" si="11"/>
        <v>51</v>
      </c>
      <c r="B62" s="56" t="s">
        <v>73</v>
      </c>
      <c r="C62" s="57">
        <v>4.2</v>
      </c>
      <c r="D62" s="63" t="s">
        <v>119</v>
      </c>
      <c r="E62" s="13"/>
      <c r="F62" s="20"/>
      <c r="G62" s="37">
        <v>3.6458333333333299E-3</v>
      </c>
      <c r="H62" s="14">
        <f>I61</f>
        <v>0.64414930555555561</v>
      </c>
      <c r="I62" s="14">
        <f t="shared" si="10"/>
        <v>0.65946180555555556</v>
      </c>
    </row>
    <row r="63" spans="1:9" s="41" customFormat="1" ht="15">
      <c r="A63" s="11" t="s">
        <v>1</v>
      </c>
      <c r="B63" s="21" t="s">
        <v>74</v>
      </c>
      <c r="C63" s="80">
        <f>SUM(C49:C62)</f>
        <v>100.5</v>
      </c>
      <c r="D63" s="18"/>
      <c r="E63" s="13"/>
      <c r="F63" s="46" t="s">
        <v>21</v>
      </c>
      <c r="G63" s="22">
        <f>(I62-H49)/C63</f>
        <v>3.1414110005527915E-3</v>
      </c>
      <c r="I63" s="19">
        <f>I62</f>
        <v>0.65946180555555556</v>
      </c>
    </row>
    <row r="64" spans="1:9" ht="15">
      <c r="A64" s="11"/>
      <c r="B64" s="21"/>
      <c r="C64" s="16"/>
      <c r="D64" s="18"/>
      <c r="E64" s="18"/>
      <c r="F64" s="46" t="s">
        <v>20</v>
      </c>
      <c r="G64" s="52">
        <f>SUMPRODUCT(G49:G62,C49:C62)</f>
        <v>0.31571180555555556</v>
      </c>
      <c r="H64" s="14"/>
      <c r="I64" s="11"/>
    </row>
    <row r="65" spans="1:9" s="8" customFormat="1" ht="15.75">
      <c r="A65" s="11" t="s">
        <v>1</v>
      </c>
      <c r="B65" s="21" t="s">
        <v>2</v>
      </c>
      <c r="C65" s="51">
        <f>C63+C47+C35+C23</f>
        <v>336.2</v>
      </c>
      <c r="D65" s="18"/>
      <c r="E65" s="18"/>
      <c r="F65" s="46" t="s">
        <v>28</v>
      </c>
      <c r="G65" s="22">
        <f>((I62-H49)+(I47-H37)+(I35-H25)+(I23-H6))/C65</f>
        <v>3.1578941932712008E-3</v>
      </c>
      <c r="H65" s="14"/>
      <c r="I65" s="11"/>
    </row>
    <row r="66" spans="1:9" ht="15">
      <c r="E66" s="18"/>
      <c r="F66" s="46" t="s">
        <v>29</v>
      </c>
      <c r="G66" s="53">
        <f>G64+G48+G36+G24</f>
        <v>1.0616840277777777</v>
      </c>
    </row>
    <row r="67" spans="1:9" ht="15.75">
      <c r="B67" s="9"/>
    </row>
    <row r="68" spans="1:9">
      <c r="G68" s="10"/>
    </row>
    <row r="69" spans="1:9" ht="15">
      <c r="F69" s="75" t="s">
        <v>120</v>
      </c>
      <c r="G69" s="76"/>
      <c r="H69" s="77"/>
      <c r="I69" s="78"/>
    </row>
    <row r="70" spans="1:9" ht="15">
      <c r="F70" s="75" t="s">
        <v>121</v>
      </c>
      <c r="G70" s="79"/>
      <c r="H70" s="77"/>
      <c r="I70" s="78"/>
    </row>
  </sheetData>
  <dataConsolidate/>
  <mergeCells count="6">
    <mergeCell ref="F1:I3"/>
    <mergeCell ref="A4:A5"/>
    <mergeCell ref="H4:I4"/>
    <mergeCell ref="B4:B5"/>
    <mergeCell ref="D4:D5"/>
    <mergeCell ref="F4:F5"/>
  </mergeCells>
  <phoneticPr fontId="0" type="noConversion"/>
  <dataValidations count="5">
    <dataValidation type="list" allowBlank="1" showInputMessage="1" showErrorMessage="1" sqref="G49:G62 G25:G34 G6:G22 G37:G46">
      <formula1>Etappetider</formula1>
    </dataValidation>
    <dataValidation type="list" allowBlank="1" showInputMessage="1" showErrorMessage="1" sqref="H25">
      <formula1>Start_Dag2</formula1>
    </dataValidation>
    <dataValidation type="list" allowBlank="1" showInputMessage="1" showErrorMessage="1" sqref="H37">
      <formula1>Start_Dag3</formula1>
    </dataValidation>
    <dataValidation type="list" allowBlank="1" showInputMessage="1" showErrorMessage="1" sqref="H49">
      <formula1>Start_Dag4</formula1>
    </dataValidation>
    <dataValidation type="list" allowBlank="1" showInputMessage="1" showErrorMessage="1" sqref="H6">
      <formula1>Start_Dag1</formula1>
    </dataValidation>
  </dataValidations>
  <pageMargins left="0.74803149606299213" right="0.74803149606299213" top="0.59055118110236227" bottom="0.59055118110236227" header="0.51181102362204722" footer="0.51181102362204722"/>
  <pageSetup paperSize="9" scale="64" fitToWidth="2" orientation="portrait" r:id="rId1"/>
  <headerFooter alignWithMargins="0">
    <oddHeader>Side &amp;P&amp;RTidsestimat-2016ny2</oddHeader>
  </headerFooter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48"/>
  <sheetViews>
    <sheetView workbookViewId="0">
      <selection activeCell="B11" sqref="B11"/>
    </sheetView>
  </sheetViews>
  <sheetFormatPr baseColWidth="10" defaultRowHeight="12.75"/>
  <cols>
    <col min="1" max="1" width="11.42578125" customWidth="1"/>
    <col min="2" max="2" width="15.28515625" bestFit="1" customWidth="1"/>
  </cols>
  <sheetData>
    <row r="1" spans="1:5">
      <c r="A1" t="s">
        <v>15</v>
      </c>
      <c r="B1" s="38" t="s">
        <v>16</v>
      </c>
      <c r="C1" s="38" t="s">
        <v>17</v>
      </c>
      <c r="D1" s="38" t="s">
        <v>18</v>
      </c>
      <c r="E1" s="38" t="s">
        <v>19</v>
      </c>
    </row>
    <row r="2" spans="1:5">
      <c r="A2" s="36">
        <v>1.736111111111111E-3</v>
      </c>
      <c r="B2" s="2">
        <v>0.29166666666666669</v>
      </c>
      <c r="C2" s="2">
        <v>0.375</v>
      </c>
      <c r="D2" s="2">
        <v>0.375</v>
      </c>
      <c r="E2" s="2">
        <v>0.29166666666666669</v>
      </c>
    </row>
    <row r="3" spans="1:5">
      <c r="A3" s="36">
        <v>1.9097222222222222E-3</v>
      </c>
      <c r="B3" s="2">
        <v>0.3125</v>
      </c>
      <c r="C3" s="2">
        <v>0.39583333333333331</v>
      </c>
      <c r="D3" s="2">
        <v>0.39583333333333331</v>
      </c>
      <c r="E3" s="2">
        <v>0.3125</v>
      </c>
    </row>
    <row r="4" spans="1:5">
      <c r="A4" s="36">
        <v>2.0833333333333298E-3</v>
      </c>
      <c r="B4" s="2">
        <v>0.34375</v>
      </c>
      <c r="C4" s="2">
        <v>0.42708333333333331</v>
      </c>
      <c r="D4" s="2">
        <v>0.42708333333333331</v>
      </c>
      <c r="E4" s="2">
        <v>0.34375</v>
      </c>
    </row>
    <row r="5" spans="1:5">
      <c r="A5" s="36">
        <v>2.1412037037037038E-3</v>
      </c>
      <c r="B5" s="2">
        <v>0.375</v>
      </c>
      <c r="C5" s="2">
        <v>0.45833333333333331</v>
      </c>
      <c r="D5" s="2">
        <v>0.45833333333333331</v>
      </c>
      <c r="E5" s="2">
        <v>0.375</v>
      </c>
    </row>
    <row r="6" spans="1:5">
      <c r="A6" s="36">
        <v>2.1990740740740799E-3</v>
      </c>
      <c r="B6" s="2">
        <v>0.39583333333333331</v>
      </c>
      <c r="C6" s="2">
        <v>0.47916666666666669</v>
      </c>
      <c r="D6" s="2">
        <v>0.47916666666666669</v>
      </c>
      <c r="E6" s="2">
        <v>0.39583333333333331</v>
      </c>
    </row>
    <row r="7" spans="1:5">
      <c r="A7" s="36">
        <v>2.2569444444444499E-3</v>
      </c>
    </row>
    <row r="8" spans="1:5">
      <c r="A8" s="36">
        <v>2.3148148148148299E-3</v>
      </c>
    </row>
    <row r="9" spans="1:5">
      <c r="A9" s="36">
        <v>2.3726851851851999E-3</v>
      </c>
    </row>
    <row r="10" spans="1:5">
      <c r="A10" s="36">
        <v>2.4305555555555699E-3</v>
      </c>
    </row>
    <row r="11" spans="1:5">
      <c r="A11" s="36">
        <v>2.4884259259259499E-3</v>
      </c>
    </row>
    <row r="12" spans="1:5">
      <c r="A12" s="36">
        <v>2.5462962962963199E-3</v>
      </c>
    </row>
    <row r="13" spans="1:5">
      <c r="A13" s="36">
        <v>2.6041666666666899E-3</v>
      </c>
    </row>
    <row r="14" spans="1:5">
      <c r="A14" s="36">
        <v>2.6620370370370699E-3</v>
      </c>
    </row>
    <row r="15" spans="1:5">
      <c r="A15" s="36">
        <v>2.71990740740744E-3</v>
      </c>
    </row>
    <row r="16" spans="1:5">
      <c r="A16" s="36">
        <v>2.7777777777777779E-3</v>
      </c>
    </row>
    <row r="17" spans="1:1">
      <c r="A17" s="36">
        <v>2.8356481481481479E-3</v>
      </c>
    </row>
    <row r="18" spans="1:1">
      <c r="A18" s="36">
        <v>2.8935185185185201E-3</v>
      </c>
    </row>
    <row r="19" spans="1:1">
      <c r="A19" s="36">
        <v>2.9513888888888901E-3</v>
      </c>
    </row>
    <row r="20" spans="1:1">
      <c r="A20" s="36">
        <v>3.0092592592592601E-3</v>
      </c>
    </row>
    <row r="21" spans="1:1">
      <c r="A21" s="36">
        <v>3.0671296296296302E-3</v>
      </c>
    </row>
    <row r="22" spans="1:1">
      <c r="A22" s="36">
        <v>3.1250000000000002E-3</v>
      </c>
    </row>
    <row r="23" spans="1:1">
      <c r="A23" s="36">
        <v>3.1828703703703702E-3</v>
      </c>
    </row>
    <row r="24" spans="1:1">
      <c r="A24" s="36">
        <v>3.2407407407407402E-3</v>
      </c>
    </row>
    <row r="25" spans="1:1">
      <c r="A25" s="36">
        <v>3.2986111111111098E-3</v>
      </c>
    </row>
    <row r="26" spans="1:1">
      <c r="A26" s="36">
        <v>3.3564814814814798E-3</v>
      </c>
    </row>
    <row r="27" spans="1:1">
      <c r="A27" s="36">
        <v>3.4143518518518498E-3</v>
      </c>
    </row>
    <row r="28" spans="1:1">
      <c r="A28" s="36">
        <v>3.4722222222222199E-3</v>
      </c>
    </row>
    <row r="29" spans="1:1">
      <c r="A29" s="36">
        <v>3.6458333333333299E-3</v>
      </c>
    </row>
    <row r="30" spans="1:1">
      <c r="A30" s="36">
        <v>3.81944444444444E-3</v>
      </c>
    </row>
    <row r="31" spans="1:1">
      <c r="A31" s="36">
        <v>3.9930555555555596E-3</v>
      </c>
    </row>
    <row r="32" spans="1:1">
      <c r="A32" s="36">
        <v>4.1666666666666701E-3</v>
      </c>
    </row>
    <row r="33" spans="1:1">
      <c r="A33" s="36">
        <v>4.3402777777777797E-3</v>
      </c>
    </row>
    <row r="34" spans="1:1">
      <c r="A34" s="36">
        <v>4.5138888888888902E-3</v>
      </c>
    </row>
    <row r="35" spans="1:1">
      <c r="A35" s="36">
        <v>4.6874999999999998E-3</v>
      </c>
    </row>
    <row r="36" spans="1:1">
      <c r="A36" s="36">
        <v>4.8611111111111103E-3</v>
      </c>
    </row>
    <row r="37" spans="1:1">
      <c r="A37" s="36">
        <v>5.0347222222222199E-3</v>
      </c>
    </row>
    <row r="38" spans="1:1">
      <c r="A38" s="36">
        <v>5.2083333333333296E-3</v>
      </c>
    </row>
    <row r="39" spans="1:1">
      <c r="A39" s="36">
        <v>5.3819444444444401E-3</v>
      </c>
    </row>
    <row r="40" spans="1:1">
      <c r="A40" s="36">
        <v>5.5555555555555601E-3</v>
      </c>
    </row>
    <row r="41" spans="1:1">
      <c r="A41" s="36">
        <v>5.7291666666666697E-3</v>
      </c>
    </row>
    <row r="42" spans="1:1">
      <c r="A42" s="36">
        <v>5.9027777777777802E-3</v>
      </c>
    </row>
    <row r="43" spans="1:1">
      <c r="A43" s="36">
        <v>6.0763888888888899E-3</v>
      </c>
    </row>
    <row r="44" spans="1:1">
      <c r="A44" s="36">
        <v>6.2500000000000003E-3</v>
      </c>
    </row>
    <row r="45" spans="1:1">
      <c r="A45" s="36">
        <v>6.42361111111111E-3</v>
      </c>
    </row>
    <row r="46" spans="1:1">
      <c r="A46" s="36">
        <v>6.5972222222222196E-3</v>
      </c>
    </row>
    <row r="47" spans="1:1">
      <c r="A47" s="36">
        <v>6.7708333333333301E-3</v>
      </c>
    </row>
    <row r="48" spans="1:1">
      <c r="A48" s="36">
        <v>6.9444444444444397E-3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Navngitte områder</vt:lpstr>
      </vt:variant>
      <vt:variant>
        <vt:i4>6</vt:i4>
      </vt:variant>
    </vt:vector>
  </HeadingPairs>
  <TitlesOfParts>
    <vt:vector size="8" baseType="lpstr">
      <vt:lpstr>Tidsestimat</vt:lpstr>
      <vt:lpstr>Admin</vt:lpstr>
      <vt:lpstr>Etappetider</vt:lpstr>
      <vt:lpstr>Start_Dag1</vt:lpstr>
      <vt:lpstr>Start_Dag2</vt:lpstr>
      <vt:lpstr>Start_Dag3</vt:lpstr>
      <vt:lpstr>Start_Dag4</vt:lpstr>
      <vt:lpstr>Tidsestimat!Utskriftstitler</vt:lpstr>
    </vt:vector>
  </TitlesOfParts>
  <Company>Innherred Samkommune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olu</dc:creator>
  <cp:lastModifiedBy>Per</cp:lastModifiedBy>
  <cp:lastPrinted>2016-06-06T20:56:51Z</cp:lastPrinted>
  <dcterms:created xsi:type="dcterms:W3CDTF">2008-02-25T14:03:20Z</dcterms:created>
  <dcterms:modified xsi:type="dcterms:W3CDTF">2016-06-06T21:01:49Z</dcterms:modified>
</cp:coreProperties>
</file>